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650" windowWidth="15330" windowHeight="4680" activeTab="0"/>
  </bookViews>
  <sheets>
    <sheet name="Лист1 (2)" sheetId="1" r:id="rId1"/>
    <sheet name="Лист1" sheetId="2" r:id="rId2"/>
  </sheets>
  <definedNames>
    <definedName name="_xlnm.Print_Titles" localSheetId="1">'Лист1'!$6:$7</definedName>
    <definedName name="_xlnm.Print_Titles" localSheetId="0">'Лист1 (2)'!$7:$8</definedName>
    <definedName name="_xlnm.Print_Area" localSheetId="1">'Лист1'!$A$1:$I$36</definedName>
    <definedName name="_xlnm.Print_Area" localSheetId="0">'Лист1 (2)'!$A$1:$K$87</definedName>
  </definedNames>
  <calcPr fullCalcOnLoad="1"/>
</workbook>
</file>

<file path=xl/sharedStrings.xml><?xml version="1.0" encoding="utf-8"?>
<sst xmlns="http://schemas.openxmlformats.org/spreadsheetml/2006/main" count="288" uniqueCount="208">
  <si>
    <t>Загальний фонд</t>
  </si>
  <si>
    <t>Спеціальний фонд</t>
  </si>
  <si>
    <t>тис. грн.</t>
  </si>
  <si>
    <t xml:space="preserve"> </t>
  </si>
  <si>
    <t>250404</t>
  </si>
  <si>
    <t>Інші видатки на соціальний захист населення</t>
  </si>
  <si>
    <t>090412</t>
  </si>
  <si>
    <t>091209</t>
  </si>
  <si>
    <t>Код тимчасової класифікації видатків та кредитування місцевих бюджетів</t>
  </si>
  <si>
    <t>130115</t>
  </si>
  <si>
    <t xml:space="preserve">Центри "Спорт для всіх" та заходи з фізичної культури </t>
  </si>
  <si>
    <t>Фінансова підтримка громадських організацій інвалідів і ветеранів</t>
  </si>
  <si>
    <t xml:space="preserve">                        № </t>
  </si>
  <si>
    <t>Код програмної класифікації видатків та кредитування місцевого бюджету</t>
  </si>
  <si>
    <t>Код функціональної класифікації видатків та кредитування бюджету</t>
  </si>
  <si>
    <t>Найменування
згідно з типовою відомчою/типовою програмною3/тимчасовою класифікацією видатків та кредитування місцевого бюджету</t>
  </si>
  <si>
    <t>Найменування місцевої (регіональної) програми</t>
  </si>
  <si>
    <t>Разом загальний та спеціальний фонди</t>
  </si>
  <si>
    <t>0133</t>
  </si>
  <si>
    <t>0810</t>
  </si>
  <si>
    <t>1030</t>
  </si>
  <si>
    <t>Баштанська міська рада</t>
  </si>
  <si>
    <t>Комплексна програма соціального захисту населення "Турбота" на період до 2015 року: реалізація заходів передбачених програмою</t>
  </si>
  <si>
    <t>Соціальні програми і заходи державних органів у справах молоді</t>
  </si>
  <si>
    <t>Соціальна комплексна програма підтримки сім"ї та дітей, забезпечення рівних прав та можливостей жінок і чоловіків на території Баштанської міської ради на 2013-2015 роки</t>
  </si>
  <si>
    <t>091103</t>
  </si>
  <si>
    <t>100101</t>
  </si>
  <si>
    <t>0610</t>
  </si>
  <si>
    <t>Житлово-експлуатаційне господарство</t>
  </si>
  <si>
    <t>Програма забезпечення населення міста Баштанка якісною питною водою на період 2005-2020р.</t>
  </si>
  <si>
    <t>Програма реформування житлово-комунального господарства міста Баштанка та сіл Баштанської міської ради на 2011-2014р.(термін дії подовжено до прийняття нової)</t>
  </si>
  <si>
    <t>100203</t>
  </si>
  <si>
    <t>0620</t>
  </si>
  <si>
    <t>Благоустрій міст,сіл,селищ</t>
  </si>
  <si>
    <t>Програма поводження з твердими побутовими відходами на території ради на період до 2020 року</t>
  </si>
  <si>
    <t xml:space="preserve">Програма розвитку та збереження зелених зон м.Баштанкана  на 2011-2015 роки: </t>
  </si>
  <si>
    <t>Програма реформування житлово-комунального господарства міста Баштанка та сіл Баштанської міської ради на 2011-2014р.(термін дії подовжено до прийняття нової)та Міська програма соціально-економічного розвитку міста Баштанка та сіл Баштанської міської ради на 2010-2015 роки</t>
  </si>
  <si>
    <t>110502</t>
  </si>
  <si>
    <t>0829</t>
  </si>
  <si>
    <t>Інші культурно-освітні заклади та заходи</t>
  </si>
  <si>
    <t>Міська програма розвитку культури по Баштанській міській раді на 2012-2015р.:реалізація заходів передбачених програмою</t>
  </si>
  <si>
    <t xml:space="preserve">Програма розвитку фізичної культури і спорту у Баштанському районі на 2012 рік:(термін дії подовжено до прийняття нової) </t>
  </si>
  <si>
    <t>Міська комплексна програма "Здоров"я нації"2002-2011роки(термін дії подовжено до прийняття нової)</t>
  </si>
  <si>
    <t>150101</t>
  </si>
  <si>
    <t>0490</t>
  </si>
  <si>
    <t>Капітальні вкладення</t>
  </si>
  <si>
    <t>Міська програма соціально-економічного розвитку міста Баштанка та сіл Баштанської міської ради на 2010-2015 роки</t>
  </si>
  <si>
    <t xml:space="preserve">Інші видатки </t>
  </si>
  <si>
    <t>Комплексна програма  профілактики злочинності та вдосконалення системи захисту конституційних прав і свобод громадян по Баштанській міській раді  на 2012-20156р.р.</t>
  </si>
  <si>
    <t>Програма запобігання і протидії корупції на території Баштанської міської ради на 2013-2015р.р.</t>
  </si>
  <si>
    <t>Головний бухгалтер</t>
  </si>
  <si>
    <t>В.М.Солонар</t>
  </si>
  <si>
    <t>до рішення міської ради</t>
  </si>
  <si>
    <t>Всього місцеві(регіональні) програми</t>
  </si>
  <si>
    <t>Додаток  №6</t>
  </si>
  <si>
    <t>Міська програма розвитку місцевого самоврядування у Баштанській міській раді на 2013-2315р.рю:реалізація заходів передбачених програмою</t>
  </si>
  <si>
    <t>240604</t>
  </si>
  <si>
    <t>0540</t>
  </si>
  <si>
    <t>Інша діяльність у сфері охорони навколишнього природного середовища</t>
  </si>
  <si>
    <t>Програма реформування житлово-комунального господарства міста Баштанка та сіл Баштанської міської ради на 2011-2014р.(термін дії подовжено до прийняття нової)та Програма з охорони довкілля та раціональне природокористування на території ради на 2011-2015 роки</t>
  </si>
  <si>
    <t>070101</t>
  </si>
  <si>
    <t>0910</t>
  </si>
  <si>
    <t>Дошкільні заклади освіти</t>
  </si>
  <si>
    <t>Програма соціально-економічного розвитку міста Баштанка та сіл Баштанської міської ради на 2010-2015 роки</t>
  </si>
  <si>
    <t>100102</t>
  </si>
  <si>
    <t>Капітальний ремонт житлового фонду місцевих органів влади</t>
  </si>
  <si>
    <t>170703</t>
  </si>
  <si>
    <t>0456</t>
  </si>
  <si>
    <t>Видатки на проведення робіт, пов`язаних із будівництвом, реконструкцією, ремонтом та утриманням автомобільних доріг</t>
  </si>
  <si>
    <t>180409</t>
  </si>
  <si>
    <t>Внески органів влади Автономної Республіки Крим та органів місцевого самоврядування у статутні капітали суб`єктів підприємницької діяльності</t>
  </si>
  <si>
    <t>250380</t>
  </si>
  <si>
    <t>0180</t>
  </si>
  <si>
    <t>Інші субвенції</t>
  </si>
  <si>
    <t>Перелік місцевих (регіональних) програм, які фінансуватимуться за рахунок коштів  міського бюджету Баштанської міської ради у 2015 році</t>
  </si>
  <si>
    <t>0990</t>
  </si>
  <si>
    <t>0100000</t>
  </si>
  <si>
    <t>0110000</t>
  </si>
  <si>
    <t>0116060</t>
  </si>
  <si>
    <t>6060</t>
  </si>
  <si>
    <t>Благоустрій міст, сіл, селищ</t>
  </si>
  <si>
    <t>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t>
  </si>
  <si>
    <t>1090</t>
  </si>
  <si>
    <t>субвенція з міського бюджету Баштанської міської ради районному бюджету для надання  послуг з збереження архівних фондів об’єднаним трудовим архівом міської, сільських рад Баштанського району</t>
  </si>
  <si>
    <t>Інші видатки на соціальний захист ветеранів війни та праці</t>
  </si>
  <si>
    <t>1000000</t>
  </si>
  <si>
    <t>Відділ освіти, молоді та спорту виконавчого комітету Баштанської міської ради</t>
  </si>
  <si>
    <t>1010000</t>
  </si>
  <si>
    <t>Програма розвитку культури на території Баштанської міської ради на 2017-2020 роки</t>
  </si>
  <si>
    <t>Відділ розвитку культури і туризму виконавчого комітету Баштанської міської ради</t>
  </si>
  <si>
    <t>1060</t>
  </si>
  <si>
    <t>Програма розвитку освіти Баштанської міської ради на 2017 - 2021 роки</t>
  </si>
  <si>
    <t>0111</t>
  </si>
  <si>
    <t>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</si>
  <si>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0110150</t>
  </si>
  <si>
    <t>0150</t>
  </si>
  <si>
    <t>0443</t>
  </si>
  <si>
    <t>0118340</t>
  </si>
  <si>
    <t>Природоохоронні заходи за рахунок цільових фондів</t>
  </si>
  <si>
    <t>0119770</t>
  </si>
  <si>
    <t>Інші субвенції з місцевого бюджету</t>
  </si>
  <si>
    <t>в тому числі:</t>
  </si>
  <si>
    <t>Програма реформування та розвитку житлово-комунального господарства міста Баштанка та сіл Баштанської міської ради на 2017-2022роки</t>
  </si>
  <si>
    <t>0116030</t>
  </si>
  <si>
    <t>6030</t>
  </si>
  <si>
    <t>Організація благоустрою населених пунктів</t>
  </si>
  <si>
    <t>Комплексна програма  профілактики злочинності та вдосконалення системи захисту конституційних прав і свобод громадян по Баштанській міській раді  на 2017-2021роки</t>
  </si>
  <si>
    <t>0118230</t>
  </si>
  <si>
    <t>0380</t>
  </si>
  <si>
    <t>Інші заходи громадського порядку та безпеки</t>
  </si>
  <si>
    <t>0114082</t>
  </si>
  <si>
    <t>Інші заходи в галузі культури і мистецтва</t>
  </si>
  <si>
    <t>0116090</t>
  </si>
  <si>
    <t>6090</t>
  </si>
  <si>
    <t>0640</t>
  </si>
  <si>
    <t>Інша діяльність у сфері житлово-комунального господарства</t>
  </si>
  <si>
    <t>Комплексна програма соціального захисту населення "Турбота" на період до 2021 року</t>
  </si>
  <si>
    <t>0113180</t>
  </si>
  <si>
    <t>0113242</t>
  </si>
  <si>
    <t>Інші заходи у сфері соціального захисту і соціального забезпечення</t>
  </si>
  <si>
    <t>0600000</t>
  </si>
  <si>
    <t>0610000</t>
  </si>
  <si>
    <t>0611162</t>
  </si>
  <si>
    <t>1162</t>
  </si>
  <si>
    <t>Інші програми та заходи у сфері освіти</t>
  </si>
  <si>
    <t>Програма розвитку фізичної культури і спорту Баштанської міської ради на 2017-2021 роки</t>
  </si>
  <si>
    <t>0615061</t>
  </si>
  <si>
    <t>0113191</t>
  </si>
  <si>
    <t>3191</t>
  </si>
  <si>
    <t>субвенція з міського бюджету Баштанської міської ради районному бюджету для надання  культурно-освітніх послуг районною централізованою бібліотечною системою, іншими закладами культури</t>
  </si>
  <si>
    <t>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t>
  </si>
  <si>
    <t>0611150</t>
  </si>
  <si>
    <t>1150</t>
  </si>
  <si>
    <t>0611161</t>
  </si>
  <si>
    <t>1161</t>
  </si>
  <si>
    <t>Забезпечення діяльності інших закладів у сфері освіти</t>
  </si>
  <si>
    <t>усього</t>
  </si>
  <si>
    <t>у тому числі бюджет розвитку</t>
  </si>
  <si>
    <t xml:space="preserve">Код Функціональної класифікації видатків та кредитування бюджету </t>
  </si>
  <si>
    <t>Усього</t>
  </si>
  <si>
    <t>субвенція з міського бюджету Баштанської міської ради районному бюджету для надання  послуг  соціального забезпечення закладами, установами соціального захисту та соціального забезпечення (тер центр,районний центр соціальних служб для сім’ї ,дітей та молоді, інші заходи)</t>
  </si>
  <si>
    <t>Рішення міської ради від 06.04.2017 №1</t>
  </si>
  <si>
    <t>рішення міської ради від 06.04.2017 №6</t>
  </si>
  <si>
    <t>рішення міської ради від 06.04.2017 №5</t>
  </si>
  <si>
    <t>рішення міської ради від 27.02.2017 №2</t>
  </si>
  <si>
    <t xml:space="preserve">Усього </t>
  </si>
  <si>
    <t>рішення міської ради від 25.05.2017 №1</t>
  </si>
  <si>
    <t>рішення міської ради від 25.05.2017 №2</t>
  </si>
  <si>
    <t>грн.</t>
  </si>
  <si>
    <t xml:space="preserve">Програма    фінансової підтримки КП «Міськводоканал» та здійснення внесків до статутного капіталу на  2018-2020 роки  </t>
  </si>
  <si>
    <t>рішення міської ради від 12.09.2018 №1</t>
  </si>
  <si>
    <t>0116013</t>
  </si>
  <si>
    <t>Забезпечення діяльності водопровідно-каналізаційного господарства</t>
  </si>
  <si>
    <t>Програма підтримки та розвитку первинної медичної допомоги на період 2019-2021 років на території Баштанської об"єднаної територіальної громади</t>
  </si>
  <si>
    <t>субвенція з міського бюджету Баштанської міської ради районному бюджету для надання медичних послуг населенню об"єднаної територіальної громади комунальним некомерційним підприємтсвом "Центр первинної медико-санітарної допомоги Баштанського району"</t>
  </si>
  <si>
    <t>рішення міської ради від 26.04.2019 №9</t>
  </si>
  <si>
    <t>Програма підтримки та розвитку вторинної (стаціонарної) медичної допомоги на території Баштанської ОТГ на період 2019-2021 років</t>
  </si>
  <si>
    <t>(код бюджету)</t>
  </si>
  <si>
    <t xml:space="preserve">Код Програмної класифікації видатків та кредитування місцевого бюджету  </t>
  </si>
  <si>
    <t xml:space="preserve">Код Типової програмної класифікації видатків та кредитування місцевого бюджету </t>
  </si>
  <si>
    <t>Найменування головного розпорядника коштів місцевого бюджету / відповідального виконавця, найменування  бюджетної програми згідно з Типовою програмною класифікацією видатків та кредитування місцевого бюджету</t>
  </si>
  <si>
    <t>Найменування міської/регіональної програми</t>
  </si>
  <si>
    <t>Дата і номер документа, яким затверджено міську регіональну програму</t>
  </si>
  <si>
    <t>Програма соціально-економічного розвитку Баштанської об’єднаної територіальної громади  на 2020-2022 роки</t>
  </si>
  <si>
    <t>Програма охорони навколишнього природного середовища Баштанської об’єднаної територіальної громади на 2018 - 2020 роки</t>
  </si>
  <si>
    <t>Рішення міської ради від 12.07.2018 №3</t>
  </si>
  <si>
    <t>субвенція з міського бюджету Баштанської міської ради районному бюджету для надання медичних послуг населенню об"єднаної територіальної громади комунальним некомерційним підприємтсвом "Багатопрофільна лікарня Баштанського району"</t>
  </si>
  <si>
    <t>0617321</t>
  </si>
  <si>
    <t>Будівництво освітніх установ та закладів</t>
  </si>
  <si>
    <t>Разом міські (регіональні) програми</t>
  </si>
  <si>
    <t>0117693</t>
  </si>
  <si>
    <t>7693</t>
  </si>
  <si>
    <t>Інші заходи, пов"язані з економічною діяльністю</t>
  </si>
  <si>
    <t xml:space="preserve">Методичне забезпечення діяльності закладів освіти </t>
  </si>
  <si>
    <t>0117310</t>
  </si>
  <si>
    <t>Будівництво об'єктів житлово-комунального господарства
Подробиці: https://buhgalter.com.ua/dovidnik/byudzhetna-klasifikatsiya/tipova-programna-klasifikatsiya-vidatkiv-ta-kredituvannya-mistsevih/</t>
  </si>
  <si>
    <t>Додаток  6</t>
  </si>
  <si>
    <t>УТОЧНЕНИЙ  РОЗПОДІЛ
витрат міського бюджету на реалізацію міських/регіональних програм у 2020 році</t>
  </si>
  <si>
    <t>0113111</t>
  </si>
  <si>
    <t>Утримання закладів , що надають соціальні послуги дітям, які опинились у складних життєвих обставинах, підтримка функціонування дитячих будинків сімейного типу та прийомних сімей</t>
  </si>
  <si>
    <t>0117130</t>
  </si>
  <si>
    <t>0421</t>
  </si>
  <si>
    <t xml:space="preserve">Здійснення заходів із землеустрою </t>
  </si>
  <si>
    <t xml:space="preserve">Програма розвитку земельних відносин Баштанської об"єднаної територіальної громади на 2018-2020 роки </t>
  </si>
  <si>
    <t>рішення міської ради від 12.07.2018 №2</t>
  </si>
  <si>
    <t>0112112</t>
  </si>
  <si>
    <t>2112</t>
  </si>
  <si>
    <t>0725</t>
  </si>
  <si>
    <t>Первинна медична допомога населенню, що надається фельдшерськими, фельдшерсько-акушерськими пунктами</t>
  </si>
  <si>
    <t>0117330</t>
  </si>
  <si>
    <t>7330</t>
  </si>
  <si>
    <t>Будівництво інших об"єктів комунальної власності</t>
  </si>
  <si>
    <t>0117361</t>
  </si>
  <si>
    <t>Співфінансування інвестиційних проектів, що реалізуються за рахунок коштів державного фонду регіонального розвитку</t>
  </si>
  <si>
    <t>0117363</t>
  </si>
  <si>
    <t>Виконання інвестиційних проектів в рамках здійснення заходів щодо соціально-економічного розвитку окремих територій</t>
  </si>
  <si>
    <t>0119800</t>
  </si>
  <si>
    <t>Субвенція з місцевого бюджету державному бюджету на виконання програм соціально-економічного розвитку регіонів (виконавець програми: Баштанський ВП ГУ НП у Миколаївській області)</t>
  </si>
  <si>
    <t>Будівництво установ за закладів культури</t>
  </si>
  <si>
    <t xml:space="preserve">субвенція з міського бюджету Баштанської міської ради обласному бюджету Миколаївської області на співфінасування придбання шкільного автобусу </t>
  </si>
  <si>
    <t>Рішення міської ради від 23.12.2019 №2</t>
  </si>
  <si>
    <t>рішення міської ради від 25.06.2019 №5</t>
  </si>
  <si>
    <t xml:space="preserve">субвенція з міського бюджету Баштанської міської ради обласному бюджету Миколаївської області на співфінасування закупівлі комп"ютерного обладнання </t>
  </si>
  <si>
    <t>0117322</t>
  </si>
  <si>
    <t>Будівництво медичних установ та закладів</t>
  </si>
  <si>
    <t>Заступник міського голови з питань діяльності виконавчих органів ради</t>
  </si>
  <si>
    <t>Світлана ЄВДОЩЕНКО</t>
  </si>
  <si>
    <t>30  липня  2020 року №7</t>
  </si>
</sst>
</file>

<file path=xl/styles.xml><?xml version="1.0" encoding="utf-8"?>
<styleSheet xmlns="http://schemas.openxmlformats.org/spreadsheetml/2006/main">
  <numFmts count="4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quot;Да&quot;;&quot;Да&quot;;&quot;Нет&quot;"/>
    <numFmt numFmtId="189" formatCode="&quot;Истина&quot;;&quot;Истина&quot;;&quot;Ложь&quot;"/>
    <numFmt numFmtId="190" formatCode="&quot;Вкл&quot;;&quot;Вкл&quot;;&quot;Выкл&quot;"/>
    <numFmt numFmtId="191" formatCode="[$€-2]\ ###,000_);[Red]\([$€-2]\ ###,000\)"/>
    <numFmt numFmtId="192" formatCode="0.000"/>
    <numFmt numFmtId="193" formatCode="0.0"/>
    <numFmt numFmtId="194" formatCode="0.0000"/>
    <numFmt numFmtId="195" formatCode="0.00000"/>
    <numFmt numFmtId="196" formatCode="0.000000"/>
    <numFmt numFmtId="197" formatCode="0.0000000"/>
  </numFmts>
  <fonts count="65">
    <font>
      <sz val="10"/>
      <name val="Arial Cyr"/>
      <family val="0"/>
    </font>
    <font>
      <b/>
      <sz val="10"/>
      <name val="Arial Cyr"/>
      <family val="0"/>
    </font>
    <font>
      <sz val="8"/>
      <name val="Arial Cyr"/>
      <family val="0"/>
    </font>
    <font>
      <b/>
      <sz val="10"/>
      <name val="Times New Roman"/>
      <family val="1"/>
    </font>
    <font>
      <u val="single"/>
      <sz val="7.5"/>
      <color indexed="12"/>
      <name val="Arial Cyr"/>
      <family val="0"/>
    </font>
    <font>
      <u val="single"/>
      <sz val="7.5"/>
      <color indexed="36"/>
      <name val="Arial Cyr"/>
      <family val="0"/>
    </font>
    <font>
      <b/>
      <sz val="11"/>
      <color indexed="10"/>
      <name val="Times New Roman"/>
      <family val="1"/>
    </font>
    <font>
      <b/>
      <sz val="10"/>
      <color indexed="10"/>
      <name val="Arial Cyr"/>
      <family val="0"/>
    </font>
    <font>
      <b/>
      <sz val="18"/>
      <name val="Times New Roman"/>
      <family val="1"/>
    </font>
    <font>
      <sz val="18"/>
      <name val="Arial Cyr"/>
      <family val="0"/>
    </font>
    <font>
      <b/>
      <sz val="18"/>
      <name val="Arial Cyr"/>
      <family val="0"/>
    </font>
    <font>
      <sz val="14"/>
      <name val="Arial Cyr"/>
      <family val="0"/>
    </font>
    <font>
      <sz val="14"/>
      <name val="Times New Roman"/>
      <family val="1"/>
    </font>
    <font>
      <b/>
      <sz val="14"/>
      <name val="Times New Roman"/>
      <family val="1"/>
    </font>
    <font>
      <sz val="14"/>
      <color indexed="10"/>
      <name val="Times New Roman"/>
      <family val="1"/>
    </font>
    <font>
      <b/>
      <sz val="15"/>
      <color indexed="62"/>
      <name val="Calibri"/>
      <family val="2"/>
    </font>
    <font>
      <b/>
      <sz val="11"/>
      <color indexed="62"/>
      <name val="Calibri"/>
      <family val="2"/>
    </font>
    <font>
      <b/>
      <sz val="18"/>
      <color indexed="62"/>
      <name val="Cambria"/>
      <family val="2"/>
    </font>
    <font>
      <b/>
      <sz val="14"/>
      <color indexed="10"/>
      <name val="Times New Roman"/>
      <family val="1"/>
    </font>
    <font>
      <sz val="18"/>
      <name val="Times New Roman"/>
      <family val="1"/>
    </font>
    <font>
      <sz val="24"/>
      <name val="Arial Cyr"/>
      <family val="0"/>
    </font>
    <font>
      <b/>
      <u val="single"/>
      <sz val="14"/>
      <name val="Times New Roman"/>
      <family val="1"/>
    </font>
    <font>
      <sz val="12"/>
      <name val="Times New Roman"/>
      <family val="1"/>
    </font>
    <font>
      <b/>
      <sz val="16"/>
      <name val="Times New Roman"/>
      <family val="1"/>
    </font>
    <font>
      <sz val="16"/>
      <name val="Times New Roman"/>
      <family val="1"/>
    </font>
    <font>
      <sz val="16"/>
      <name val="Arial Cyr"/>
      <family val="0"/>
    </font>
    <font>
      <b/>
      <sz val="2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3"/>
      <color indexed="62"/>
      <name val="Calibri"/>
      <family val="2"/>
    </font>
    <font>
      <b/>
      <sz val="11"/>
      <color indexed="8"/>
      <name val="Calibri"/>
      <family val="2"/>
    </font>
    <font>
      <b/>
      <sz val="11"/>
      <color indexed="9"/>
      <name val="Calibri"/>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8"/>
      <color indexed="10"/>
      <name val="Times New Roman"/>
      <family val="1"/>
    </font>
    <font>
      <sz val="18"/>
      <color indexed="10"/>
      <name val="Times New Roman"/>
      <family val="1"/>
    </font>
    <font>
      <sz val="14"/>
      <color indexed="17"/>
      <name val="Times New Roman"/>
      <family val="1"/>
    </font>
    <font>
      <sz val="10"/>
      <color indexed="17"/>
      <name val="Arial Cyr"/>
      <family val="0"/>
    </font>
    <font>
      <b/>
      <sz val="18"/>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1"/>
      <color theme="1"/>
      <name val="Calibri"/>
      <family val="2"/>
    </font>
    <font>
      <b/>
      <sz val="11"/>
      <color theme="0"/>
      <name val="Calibri"/>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4"/>
      <color rgb="FFFF0000"/>
      <name val="Times New Roman"/>
      <family val="1"/>
    </font>
    <font>
      <b/>
      <sz val="18"/>
      <color rgb="FFFF0000"/>
      <name val="Times New Roman"/>
      <family val="1"/>
    </font>
    <font>
      <sz val="18"/>
      <color rgb="FFFF0000"/>
      <name val="Times New Roman"/>
      <family val="1"/>
    </font>
    <font>
      <sz val="14"/>
      <color rgb="FF00B050"/>
      <name val="Times New Roman"/>
      <family val="1"/>
    </font>
    <font>
      <sz val="10"/>
      <color rgb="FF00B050"/>
      <name val="Arial Cyr"/>
      <family val="0"/>
    </font>
    <font>
      <b/>
      <sz val="18"/>
      <color rgb="FF000000"/>
      <name val="Times New Roman"/>
      <family val="1"/>
    </font>
  </fonts>
  <fills count="2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theme="5" tint="0.5999900102615356"/>
        <bgColor indexed="64"/>
      </patternFill>
    </fill>
    <fill>
      <patternFill patternType="solid">
        <fgColor indexed="43"/>
        <bgColor indexed="64"/>
      </patternFill>
    </fill>
    <fill>
      <patternFill patternType="solid">
        <fgColor theme="8" tint="0.5999900102615356"/>
        <bgColor indexed="64"/>
      </patternFill>
    </fill>
    <fill>
      <patternFill patternType="solid">
        <fgColor indexed="49"/>
        <bgColor indexed="64"/>
      </patternFill>
    </fill>
    <fill>
      <patternFill patternType="solid">
        <fgColor theme="5" tint="0.39998000860214233"/>
        <bgColor indexed="64"/>
      </patternFill>
    </fill>
    <fill>
      <patternFill patternType="solid">
        <fgColor theme="8" tint="0.39998000860214233"/>
        <bgColor indexed="64"/>
      </patternFill>
    </fill>
    <fill>
      <patternFill patternType="solid">
        <fgColor theme="5"/>
        <bgColor indexed="64"/>
      </patternFill>
    </fill>
    <fill>
      <patternFill patternType="solid">
        <fgColor theme="6"/>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indexed="49"/>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color indexed="63"/>
      </left>
      <right>
        <color indexed="63"/>
      </right>
      <top style="medium"/>
      <bottom style="medium"/>
    </border>
    <border>
      <left style="medium"/>
      <right style="medium"/>
      <top style="medium"/>
      <bottom style="medium"/>
    </border>
    <border>
      <left style="medium"/>
      <right>
        <color indexed="63"/>
      </right>
      <top style="medium"/>
      <bottom style="medium"/>
    </border>
    <border>
      <left style="thin"/>
      <right>
        <color indexed="63"/>
      </right>
      <top style="thin"/>
      <bottom style="thin"/>
    </border>
    <border>
      <left style="medium"/>
      <right style="medium"/>
      <top>
        <color indexed="63"/>
      </top>
      <bottom style="medium"/>
    </border>
    <border>
      <left>
        <color indexed="63"/>
      </left>
      <right>
        <color indexed="63"/>
      </right>
      <top style="thin"/>
      <bottom>
        <color indexed="63"/>
      </bottom>
    </border>
    <border>
      <left style="medium"/>
      <right style="medium"/>
      <top style="medium"/>
      <bottom>
        <color indexed="63"/>
      </bottom>
    </border>
    <border>
      <left style="medium"/>
      <right style="medium"/>
      <top>
        <color indexed="63"/>
      </top>
      <bottom>
        <color indexed="63"/>
      </bottom>
    </border>
    <border>
      <left>
        <color indexed="63"/>
      </left>
      <right>
        <color indexed="63"/>
      </right>
      <top>
        <color indexed="63"/>
      </top>
      <bottom style="thin"/>
    </border>
    <border>
      <left>
        <color indexed="63"/>
      </left>
      <right style="medium"/>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2"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7" borderId="0" applyNumberFormat="0" applyBorder="0" applyAlignment="0" applyProtection="0"/>
    <xf numFmtId="0" fontId="46" fillId="10" borderId="0" applyNumberFormat="0" applyBorder="0" applyAlignment="0" applyProtection="0"/>
    <xf numFmtId="0" fontId="46" fillId="3"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9" borderId="0" applyNumberFormat="0" applyBorder="0" applyAlignment="0" applyProtection="0"/>
    <xf numFmtId="0" fontId="47" fillId="7" borderId="0" applyNumberFormat="0" applyBorder="0" applyAlignment="0" applyProtection="0"/>
    <xf numFmtId="0" fontId="47" fillId="13" borderId="0" applyNumberFormat="0" applyBorder="0" applyAlignment="0" applyProtection="0"/>
    <xf numFmtId="0" fontId="47" fillId="3" borderId="0" applyNumberFormat="0" applyBorder="0" applyAlignment="0" applyProtection="0"/>
    <xf numFmtId="0" fontId="47" fillId="11"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8" fillId="19" borderId="1" applyNumberFormat="0" applyAlignment="0" applyProtection="0"/>
    <xf numFmtId="0" fontId="49" fillId="2" borderId="2" applyNumberFormat="0" applyAlignment="0" applyProtection="0"/>
    <xf numFmtId="0" fontId="50" fillId="2" borderId="1" applyNumberFormat="0" applyAlignment="0" applyProtection="0"/>
    <xf numFmtId="0" fontId="4"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15" fillId="0" borderId="3" applyNumberFormat="0" applyFill="0" applyAlignment="0" applyProtection="0"/>
    <xf numFmtId="0" fontId="32" fillId="0" borderId="4" applyNumberFormat="0" applyFill="0" applyAlignment="0" applyProtection="0"/>
    <xf numFmtId="0" fontId="16" fillId="0" borderId="5" applyNumberFormat="0" applyFill="0" applyAlignment="0" applyProtection="0"/>
    <xf numFmtId="0" fontId="16" fillId="0" borderId="0" applyNumberFormat="0" applyFill="0" applyBorder="0" applyAlignment="0" applyProtection="0"/>
    <xf numFmtId="0" fontId="51" fillId="0" borderId="6" applyNumberFormat="0" applyFill="0" applyAlignment="0" applyProtection="0"/>
    <xf numFmtId="0" fontId="52" fillId="20" borderId="7" applyNumberFormat="0" applyAlignment="0" applyProtection="0"/>
    <xf numFmtId="0" fontId="17" fillId="0" borderId="0" applyNumberFormat="0" applyFill="0" applyBorder="0" applyAlignment="0" applyProtection="0"/>
    <xf numFmtId="0" fontId="53" fillId="21" borderId="0" applyNumberFormat="0" applyBorder="0" applyAlignment="0" applyProtection="0"/>
    <xf numFmtId="0" fontId="5" fillId="0" borderId="0" applyNumberFormat="0" applyFill="0" applyBorder="0" applyAlignment="0" applyProtection="0"/>
    <xf numFmtId="0" fontId="54" fillId="22" borderId="0" applyNumberFormat="0" applyBorder="0" applyAlignment="0" applyProtection="0"/>
    <xf numFmtId="0" fontId="55"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56" fillId="0" borderId="9" applyNumberFormat="0" applyFill="0" applyAlignment="0" applyProtection="0"/>
    <xf numFmtId="0" fontId="57"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58" fillId="24" borderId="0" applyNumberFormat="0" applyBorder="0" applyAlignment="0" applyProtection="0"/>
  </cellStyleXfs>
  <cellXfs count="213">
    <xf numFmtId="0" fontId="0" fillId="0" borderId="0" xfId="0" applyAlignment="1">
      <alignment/>
    </xf>
    <xf numFmtId="0" fontId="0" fillId="0" borderId="0" xfId="0" applyBorder="1" applyAlignment="1">
      <alignment/>
    </xf>
    <xf numFmtId="0" fontId="1" fillId="0" borderId="0" xfId="0" applyFont="1" applyAlignment="1">
      <alignment/>
    </xf>
    <xf numFmtId="192" fontId="0" fillId="0" borderId="0" xfId="0" applyNumberFormat="1" applyFont="1" applyAlignment="1">
      <alignment/>
    </xf>
    <xf numFmtId="192" fontId="7" fillId="0" borderId="0" xfId="0" applyNumberFormat="1" applyFont="1" applyAlignment="1">
      <alignment/>
    </xf>
    <xf numFmtId="0" fontId="7" fillId="0" borderId="0" xfId="0" applyFont="1" applyAlignment="1">
      <alignment/>
    </xf>
    <xf numFmtId="0" fontId="6" fillId="0" borderId="0" xfId="0" applyFont="1" applyAlignment="1">
      <alignment/>
    </xf>
    <xf numFmtId="0" fontId="9" fillId="0" borderId="0" xfId="0" applyFont="1" applyAlignment="1">
      <alignment/>
    </xf>
    <xf numFmtId="0" fontId="8" fillId="0" borderId="10" xfId="0" applyFont="1" applyBorder="1" applyAlignment="1">
      <alignment horizontal="center"/>
    </xf>
    <xf numFmtId="0" fontId="9" fillId="0" borderId="10" xfId="0" applyFont="1" applyBorder="1" applyAlignment="1">
      <alignment/>
    </xf>
    <xf numFmtId="192" fontId="10" fillId="0" borderId="10" xfId="0" applyNumberFormat="1" applyFont="1" applyBorder="1" applyAlignment="1">
      <alignment horizontal="center" vertical="justify"/>
    </xf>
    <xf numFmtId="0" fontId="11" fillId="0" borderId="0" xfId="0" applyFont="1" applyAlignment="1">
      <alignment/>
    </xf>
    <xf numFmtId="192" fontId="10" fillId="0" borderId="0" xfId="0" applyNumberFormat="1" applyFont="1" applyAlignment="1">
      <alignment/>
    </xf>
    <xf numFmtId="0" fontId="10" fillId="0" borderId="0" xfId="0" applyFont="1" applyAlignment="1">
      <alignment/>
    </xf>
    <xf numFmtId="49" fontId="8" fillId="0" borderId="10" xfId="0" applyNumberFormat="1" applyFont="1" applyBorder="1" applyAlignment="1">
      <alignment horizontal="center" wrapText="1"/>
    </xf>
    <xf numFmtId="0" fontId="12" fillId="0" borderId="0" xfId="0" applyFont="1" applyAlignment="1">
      <alignment/>
    </xf>
    <xf numFmtId="49" fontId="8" fillId="0" borderId="11" xfId="0" applyNumberFormat="1" applyFont="1" applyBorder="1" applyAlignment="1">
      <alignment horizontal="center" wrapText="1"/>
    </xf>
    <xf numFmtId="0" fontId="0" fillId="0" borderId="12" xfId="0" applyBorder="1" applyAlignment="1">
      <alignment/>
    </xf>
    <xf numFmtId="49" fontId="12" fillId="0" borderId="10" xfId="0" applyNumberFormat="1" applyFont="1" applyBorder="1" applyAlignment="1">
      <alignment horizontal="right" vertical="top" wrapText="1"/>
    </xf>
    <xf numFmtId="9" fontId="12" fillId="0" borderId="10" xfId="57" applyFont="1" applyBorder="1" applyAlignment="1">
      <alignment horizontal="left" vertical="justify"/>
    </xf>
    <xf numFmtId="0" fontId="12" fillId="0" borderId="10" xfId="0" applyFont="1" applyBorder="1" applyAlignment="1">
      <alignment/>
    </xf>
    <xf numFmtId="49" fontId="12" fillId="0" borderId="0" xfId="0" applyNumberFormat="1" applyFont="1" applyAlignment="1">
      <alignment horizontal="right"/>
    </xf>
    <xf numFmtId="0" fontId="12" fillId="0" borderId="0" xfId="0" applyFont="1" applyAlignment="1">
      <alignment wrapText="1"/>
    </xf>
    <xf numFmtId="0" fontId="12" fillId="0" borderId="10" xfId="0" applyFont="1" applyFill="1" applyBorder="1" applyAlignment="1">
      <alignment horizontal="justify"/>
    </xf>
    <xf numFmtId="0" fontId="12" fillId="0" borderId="10" xfId="0" applyFont="1" applyBorder="1" applyAlignment="1">
      <alignment vertical="top" wrapText="1"/>
    </xf>
    <xf numFmtId="49" fontId="12" fillId="0" borderId="0" xfId="0" applyNumberFormat="1" applyFont="1" applyBorder="1" applyAlignment="1">
      <alignment horizontal="center" wrapText="1"/>
    </xf>
    <xf numFmtId="49" fontId="12" fillId="0" borderId="11" xfId="0" applyNumberFormat="1" applyFont="1" applyBorder="1" applyAlignment="1">
      <alignment horizontal="center" wrapText="1"/>
    </xf>
    <xf numFmtId="0" fontId="12" fillId="0" borderId="0" xfId="0" applyFont="1" applyBorder="1" applyAlignment="1">
      <alignment horizontal="center"/>
    </xf>
    <xf numFmtId="192" fontId="12" fillId="0" borderId="10" xfId="0" applyNumberFormat="1" applyFont="1" applyBorder="1" applyAlignment="1">
      <alignment horizontal="center" vertical="justify"/>
    </xf>
    <xf numFmtId="0" fontId="13" fillId="0" borderId="10" xfId="0" applyFont="1" applyBorder="1" applyAlignment="1">
      <alignment horizontal="left"/>
    </xf>
    <xf numFmtId="0" fontId="12" fillId="0" borderId="10" xfId="0" applyFont="1" applyBorder="1" applyAlignment="1">
      <alignment horizontal="justify"/>
    </xf>
    <xf numFmtId="0" fontId="12" fillId="0" borderId="10" xfId="0" applyFont="1" applyBorder="1" applyAlignment="1">
      <alignment horizontal="left" wrapText="1"/>
    </xf>
    <xf numFmtId="49" fontId="13" fillId="0" borderId="10" xfId="0" applyNumberFormat="1" applyFont="1" applyBorder="1" applyAlignment="1">
      <alignment horizontal="center" vertical="top" wrapText="1"/>
    </xf>
    <xf numFmtId="0" fontId="13" fillId="0" borderId="10" xfId="0" applyFont="1" applyBorder="1" applyAlignment="1">
      <alignment horizontal="justify" vertical="top"/>
    </xf>
    <xf numFmtId="0" fontId="13" fillId="0" borderId="10" xfId="0" applyFont="1" applyFill="1" applyBorder="1" applyAlignment="1">
      <alignment horizontal="justify"/>
    </xf>
    <xf numFmtId="49" fontId="12" fillId="2" borderId="10" xfId="0" applyNumberFormat="1" applyFont="1" applyFill="1" applyBorder="1" applyAlignment="1">
      <alignment horizontal="right" vertical="top" wrapText="1"/>
    </xf>
    <xf numFmtId="0" fontId="12" fillId="0" borderId="10" xfId="0" applyFont="1" applyBorder="1" applyAlignment="1">
      <alignment vertical="justify" wrapText="1"/>
    </xf>
    <xf numFmtId="0" fontId="12" fillId="0" borderId="10" xfId="0" applyFont="1" applyBorder="1" applyAlignment="1" applyProtection="1">
      <alignment horizontal="left" vertical="top" wrapText="1"/>
      <protection locked="0"/>
    </xf>
    <xf numFmtId="0" fontId="13" fillId="0" borderId="10" xfId="0" applyFont="1" applyFill="1" applyBorder="1" applyAlignment="1">
      <alignment horizontal="justify" wrapText="1"/>
    </xf>
    <xf numFmtId="192" fontId="12" fillId="0" borderId="10" xfId="0" applyNumberFormat="1" applyFont="1" applyBorder="1" applyAlignment="1">
      <alignment horizontal="center" vertical="top"/>
    </xf>
    <xf numFmtId="0" fontId="13" fillId="0" borderId="10" xfId="0" applyFont="1" applyBorder="1" applyAlignment="1">
      <alignment horizontal="justify" wrapText="1"/>
    </xf>
    <xf numFmtId="192" fontId="13" fillId="0" borderId="10" xfId="0" applyNumberFormat="1" applyFont="1" applyBorder="1" applyAlignment="1">
      <alignment horizontal="center" vertical="justify"/>
    </xf>
    <xf numFmtId="0" fontId="12" fillId="0" borderId="12" xfId="0" applyFont="1" applyBorder="1" applyAlignment="1">
      <alignment/>
    </xf>
    <xf numFmtId="0" fontId="12" fillId="0" borderId="10" xfId="0" applyFont="1" applyBorder="1" applyAlignment="1">
      <alignment wrapText="1"/>
    </xf>
    <xf numFmtId="192" fontId="12" fillId="0" borderId="10" xfId="0" applyNumberFormat="1" applyFont="1" applyFill="1" applyBorder="1" applyAlignment="1">
      <alignment horizontal="center" vertical="justify"/>
    </xf>
    <xf numFmtId="192" fontId="12" fillId="0" borderId="10" xfId="0" applyNumberFormat="1" applyFont="1" applyBorder="1" applyAlignment="1">
      <alignment/>
    </xf>
    <xf numFmtId="0" fontId="12" fillId="0" borderId="13" xfId="0" applyFont="1" applyBorder="1" applyAlignment="1">
      <alignment/>
    </xf>
    <xf numFmtId="192" fontId="13" fillId="0" borderId="10" xfId="0" applyNumberFormat="1" applyFont="1" applyFill="1" applyBorder="1" applyAlignment="1">
      <alignment horizontal="center" vertical="justify"/>
    </xf>
    <xf numFmtId="0" fontId="12" fillId="2" borderId="10" xfId="0" applyFont="1" applyFill="1" applyBorder="1" applyAlignment="1">
      <alignment vertical="top" wrapText="1"/>
    </xf>
    <xf numFmtId="192" fontId="12" fillId="0" borderId="10" xfId="0" applyNumberFormat="1" applyFont="1" applyBorder="1" applyAlignment="1">
      <alignment vertical="top"/>
    </xf>
    <xf numFmtId="0" fontId="12" fillId="0" borderId="10" xfId="0" applyFont="1" applyBorder="1" applyAlignment="1">
      <alignment vertical="justify"/>
    </xf>
    <xf numFmtId="192" fontId="14" fillId="0" borderId="10" xfId="0" applyNumberFormat="1" applyFont="1" applyBorder="1" applyAlignment="1">
      <alignment vertical="top"/>
    </xf>
    <xf numFmtId="0" fontId="12" fillId="0" borderId="10" xfId="0" applyFont="1" applyBorder="1" applyAlignment="1">
      <alignment horizontal="justify" vertical="justify" wrapText="1"/>
    </xf>
    <xf numFmtId="192" fontId="12" fillId="0" borderId="10" xfId="0" applyNumberFormat="1" applyFont="1" applyBorder="1" applyAlignment="1">
      <alignment vertical="center" wrapText="1"/>
    </xf>
    <xf numFmtId="0" fontId="12" fillId="0" borderId="10" xfId="0" applyFont="1" applyBorder="1" applyAlignment="1" applyProtection="1">
      <alignment horizontal="left" wrapText="1"/>
      <protection locked="0"/>
    </xf>
    <xf numFmtId="0" fontId="18" fillId="0" borderId="0" xfId="0" applyFont="1" applyAlignment="1">
      <alignment/>
    </xf>
    <xf numFmtId="192" fontId="18" fillId="0" borderId="0" xfId="0" applyNumberFormat="1" applyFont="1" applyAlignment="1">
      <alignment horizontal="right" vertical="top"/>
    </xf>
    <xf numFmtId="0" fontId="18" fillId="0" borderId="0" xfId="0" applyFont="1" applyAlignment="1">
      <alignment horizontal="right" vertical="top"/>
    </xf>
    <xf numFmtId="192" fontId="12" fillId="0" borderId="0" xfId="0" applyNumberFormat="1" applyFont="1" applyAlignment="1">
      <alignment horizontal="right" vertical="top"/>
    </xf>
    <xf numFmtId="0" fontId="12" fillId="0" borderId="0" xfId="0" applyFont="1" applyAlignment="1">
      <alignment horizontal="right" vertical="top"/>
    </xf>
    <xf numFmtId="194" fontId="12" fillId="0" borderId="0" xfId="0" applyNumberFormat="1" applyFont="1" applyAlignment="1">
      <alignment horizontal="right" vertical="top"/>
    </xf>
    <xf numFmtId="192" fontId="12" fillId="0" borderId="0" xfId="0" applyNumberFormat="1" applyFont="1" applyAlignment="1">
      <alignment/>
    </xf>
    <xf numFmtId="0" fontId="3" fillId="0" borderId="0" xfId="0" applyFont="1" applyBorder="1" applyAlignment="1">
      <alignment horizontal="center" vertical="center" wrapText="1"/>
    </xf>
    <xf numFmtId="0" fontId="12" fillId="0" borderId="14" xfId="0" applyFont="1" applyBorder="1" applyAlignment="1">
      <alignment horizontal="center" vertical="center" wrapText="1"/>
    </xf>
    <xf numFmtId="0" fontId="12" fillId="0" borderId="15" xfId="0" applyFont="1" applyBorder="1" applyAlignment="1">
      <alignment horizontal="center" vertical="center" wrapText="1"/>
    </xf>
    <xf numFmtId="0" fontId="59" fillId="0" borderId="12" xfId="0" applyFont="1" applyBorder="1" applyAlignment="1" quotePrefix="1">
      <alignment horizontal="center" vertical="top" wrapText="1"/>
    </xf>
    <xf numFmtId="192" fontId="59" fillId="0" borderId="12" xfId="0" applyNumberFormat="1" applyFont="1" applyBorder="1" applyAlignment="1" quotePrefix="1">
      <alignment horizontal="center" vertical="top" wrapText="1"/>
    </xf>
    <xf numFmtId="192" fontId="59" fillId="0" borderId="12" xfId="0" applyNumberFormat="1" applyFont="1" applyBorder="1" applyAlignment="1">
      <alignment vertical="top" wrapText="1"/>
    </xf>
    <xf numFmtId="0" fontId="12" fillId="0" borderId="16" xfId="0" applyFont="1" applyBorder="1" applyAlignment="1">
      <alignment horizontal="center" vertical="center" wrapText="1"/>
    </xf>
    <xf numFmtId="0" fontId="19" fillId="0" borderId="10" xfId="0" applyFont="1" applyBorder="1" applyAlignment="1" quotePrefix="1">
      <alignment horizontal="center" vertical="top" wrapText="1"/>
    </xf>
    <xf numFmtId="192" fontId="19" fillId="0" borderId="10" xfId="0" applyNumberFormat="1" applyFont="1" applyBorder="1" applyAlignment="1" quotePrefix="1">
      <alignment horizontal="center" vertical="top" wrapText="1"/>
    </xf>
    <xf numFmtId="192" fontId="19" fillId="0" borderId="10" xfId="0" applyNumberFormat="1" applyFont="1" applyBorder="1" applyAlignment="1">
      <alignment vertical="top" wrapText="1"/>
    </xf>
    <xf numFmtId="0" fontId="60" fillId="0" borderId="10" xfId="0" applyFont="1" applyBorder="1" applyAlignment="1" quotePrefix="1">
      <alignment horizontal="center" vertical="top" wrapText="1"/>
    </xf>
    <xf numFmtId="192" fontId="60" fillId="0" borderId="10" xfId="0" applyNumberFormat="1" applyFont="1" applyBorder="1" applyAlignment="1" quotePrefix="1">
      <alignment horizontal="center" vertical="top" wrapText="1"/>
    </xf>
    <xf numFmtId="0" fontId="60" fillId="0" borderId="10" xfId="0" applyFont="1" applyFill="1" applyBorder="1" applyAlignment="1">
      <alignment horizontal="justify" vertical="top"/>
    </xf>
    <xf numFmtId="0" fontId="8" fillId="0" borderId="10" xfId="0" applyFont="1" applyBorder="1" applyAlignment="1" quotePrefix="1">
      <alignment horizontal="center" vertical="top" wrapText="1"/>
    </xf>
    <xf numFmtId="0" fontId="19" fillId="0" borderId="12" xfId="0" applyFont="1" applyBorder="1" applyAlignment="1" quotePrefix="1">
      <alignment horizontal="center" vertical="top" wrapText="1"/>
    </xf>
    <xf numFmtId="49" fontId="19" fillId="0" borderId="12" xfId="0" applyNumberFormat="1" applyFont="1" applyBorder="1" applyAlignment="1">
      <alignment horizontal="center" vertical="top" wrapText="1"/>
    </xf>
    <xf numFmtId="192" fontId="19" fillId="0" borderId="12" xfId="0" applyNumberFormat="1" applyFont="1" applyBorder="1" applyAlignment="1">
      <alignment vertical="top" wrapText="1"/>
    </xf>
    <xf numFmtId="0" fontId="19" fillId="0" borderId="10" xfId="0" applyFont="1" applyBorder="1" applyAlignment="1">
      <alignment horizontal="center" vertical="top" wrapText="1"/>
    </xf>
    <xf numFmtId="0" fontId="8" fillId="0" borderId="11" xfId="0" applyFont="1" applyBorder="1" applyAlignment="1" quotePrefix="1">
      <alignment horizontal="center" vertical="top" wrapText="1"/>
    </xf>
    <xf numFmtId="0" fontId="8" fillId="0" borderId="11" xfId="0" applyFont="1" applyBorder="1" applyAlignment="1">
      <alignment horizontal="center" vertical="top" wrapText="1"/>
    </xf>
    <xf numFmtId="192" fontId="8" fillId="0" borderId="11" xfId="0" applyNumberFormat="1" applyFont="1" applyBorder="1" applyAlignment="1">
      <alignment horizontal="center" vertical="top" wrapText="1"/>
    </xf>
    <xf numFmtId="192" fontId="8" fillId="0" borderId="11" xfId="0" applyNumberFormat="1" applyFont="1" applyBorder="1" applyAlignment="1" quotePrefix="1">
      <alignment vertical="center" wrapText="1"/>
    </xf>
    <xf numFmtId="0" fontId="19" fillId="0" borderId="11" xfId="0" applyFont="1" applyBorder="1" applyAlignment="1">
      <alignment/>
    </xf>
    <xf numFmtId="192" fontId="8" fillId="0" borderId="11" xfId="0" applyNumberFormat="1" applyFont="1" applyBorder="1" applyAlignment="1">
      <alignment horizontal="center" vertical="justify"/>
    </xf>
    <xf numFmtId="0" fontId="8" fillId="0" borderId="10" xfId="0" applyFont="1" applyBorder="1" applyAlignment="1">
      <alignment horizontal="center" vertical="top" wrapText="1"/>
    </xf>
    <xf numFmtId="192" fontId="8" fillId="0" borderId="10" xfId="0" applyNumberFormat="1" applyFont="1" applyBorder="1" applyAlignment="1">
      <alignment horizontal="center" vertical="top" wrapText="1"/>
    </xf>
    <xf numFmtId="192" fontId="8" fillId="0" borderId="10" xfId="0" applyNumberFormat="1" applyFont="1" applyBorder="1" applyAlignment="1" quotePrefix="1">
      <alignment vertical="top" wrapText="1"/>
    </xf>
    <xf numFmtId="0" fontId="19" fillId="0" borderId="10" xfId="0" applyFont="1" applyBorder="1" applyAlignment="1">
      <alignment vertical="top" wrapText="1"/>
    </xf>
    <xf numFmtId="194" fontId="19" fillId="0" borderId="10" xfId="0" applyNumberFormat="1" applyFont="1" applyBorder="1" applyAlignment="1">
      <alignment horizontal="center" vertical="top"/>
    </xf>
    <xf numFmtId="0" fontId="19" fillId="0" borderId="10" xfId="0" applyFont="1" applyBorder="1" applyAlignment="1">
      <alignment vertical="top"/>
    </xf>
    <xf numFmtId="195" fontId="19" fillId="0" borderId="10" xfId="0" applyNumberFormat="1" applyFont="1" applyBorder="1" applyAlignment="1">
      <alignment horizontal="center" vertical="top"/>
    </xf>
    <xf numFmtId="0" fontId="60" fillId="0" borderId="12" xfId="0" applyFont="1" applyBorder="1" applyAlignment="1" quotePrefix="1">
      <alignment horizontal="center" vertical="top" wrapText="1"/>
    </xf>
    <xf numFmtId="0" fontId="60" fillId="0" borderId="10" xfId="0" applyFont="1" applyBorder="1" applyAlignment="1">
      <alignment horizontal="center" vertical="top" wrapText="1"/>
    </xf>
    <xf numFmtId="192" fontId="60" fillId="0" borderId="11" xfId="0" applyNumberFormat="1" applyFont="1" applyBorder="1" applyAlignment="1">
      <alignment horizontal="center" vertical="top" wrapText="1"/>
    </xf>
    <xf numFmtId="192" fontId="60" fillId="0" borderId="10" xfId="0" applyNumberFormat="1" applyFont="1" applyBorder="1" applyAlignment="1" quotePrefix="1">
      <alignment vertical="top" wrapText="1"/>
    </xf>
    <xf numFmtId="0" fontId="8" fillId="0" borderId="10" xfId="0" applyFont="1" applyBorder="1" applyAlignment="1">
      <alignment vertical="top" wrapText="1"/>
    </xf>
    <xf numFmtId="192" fontId="19" fillId="0" borderId="10" xfId="0" applyNumberFormat="1" applyFont="1" applyBorder="1" applyAlignment="1" quotePrefix="1">
      <alignment vertical="top" wrapText="1"/>
    </xf>
    <xf numFmtId="0" fontId="19" fillId="0" borderId="0" xfId="0" applyFont="1" applyAlignment="1">
      <alignment vertical="top" wrapText="1"/>
    </xf>
    <xf numFmtId="0" fontId="61" fillId="0" borderId="10" xfId="0" applyFont="1" applyBorder="1" applyAlignment="1">
      <alignment vertical="top" wrapText="1"/>
    </xf>
    <xf numFmtId="192" fontId="8" fillId="0" borderId="10" xfId="0" applyNumberFormat="1" applyFont="1" applyBorder="1" applyAlignment="1">
      <alignment vertical="top" wrapText="1"/>
    </xf>
    <xf numFmtId="0" fontId="19" fillId="0" borderId="10" xfId="0" applyFont="1" applyBorder="1" applyAlignment="1">
      <alignment horizontal="left" vertical="top" wrapText="1"/>
    </xf>
    <xf numFmtId="0" fontId="8" fillId="0" borderId="10" xfId="0" applyFont="1" applyFill="1" applyBorder="1" applyAlignment="1">
      <alignment horizontal="justify" vertical="top"/>
    </xf>
    <xf numFmtId="0" fontId="19" fillId="0" borderId="10" xfId="0" applyFont="1" applyFill="1" applyBorder="1" applyAlignment="1">
      <alignment horizontal="justify" vertical="top"/>
    </xf>
    <xf numFmtId="49" fontId="19" fillId="0" borderId="10" xfId="0" applyNumberFormat="1" applyFont="1" applyBorder="1" applyAlignment="1">
      <alignment horizontal="center" vertical="top" wrapText="1"/>
    </xf>
    <xf numFmtId="49" fontId="8" fillId="0" borderId="10" xfId="0" applyNumberFormat="1" applyFont="1" applyBorder="1" applyAlignment="1">
      <alignment horizontal="center" vertical="top" wrapText="1"/>
    </xf>
    <xf numFmtId="49" fontId="19" fillId="0" borderId="10" xfId="0" applyNumberFormat="1" applyFont="1" applyBorder="1" applyAlignment="1">
      <alignment horizontal="center" vertical="top"/>
    </xf>
    <xf numFmtId="49" fontId="19" fillId="0" borderId="10" xfId="0" applyNumberFormat="1" applyFont="1" applyFill="1" applyBorder="1" applyAlignment="1">
      <alignment horizontal="center" vertical="top" wrapText="1"/>
    </xf>
    <xf numFmtId="0" fontId="19" fillId="0" borderId="10" xfId="0" applyFont="1" applyFill="1" applyBorder="1" applyAlignment="1">
      <alignment horizontal="justify" vertical="top" wrapText="1"/>
    </xf>
    <xf numFmtId="0" fontId="19" fillId="0" borderId="10" xfId="0" applyFont="1" applyBorder="1" applyAlignment="1">
      <alignment/>
    </xf>
    <xf numFmtId="49" fontId="19" fillId="0" borderId="10" xfId="0" applyNumberFormat="1" applyFont="1" applyBorder="1" applyAlignment="1">
      <alignment horizontal="right" vertical="top" wrapText="1"/>
    </xf>
    <xf numFmtId="0" fontId="8" fillId="0" borderId="10" xfId="0" applyFont="1" applyBorder="1" applyAlignment="1">
      <alignment horizontal="justify" vertical="top" wrapText="1"/>
    </xf>
    <xf numFmtId="49" fontId="8" fillId="0" borderId="10" xfId="0" applyNumberFormat="1" applyFont="1" applyBorder="1" applyAlignment="1">
      <alignment horizontal="center" vertical="top"/>
    </xf>
    <xf numFmtId="49" fontId="19" fillId="0" borderId="10" xfId="0" applyNumberFormat="1" applyFont="1" applyBorder="1" applyAlignment="1">
      <alignment vertical="top"/>
    </xf>
    <xf numFmtId="0" fontId="8" fillId="0" borderId="10" xfId="0" applyFont="1" applyBorder="1" applyAlignment="1">
      <alignment horizontal="left" vertical="top" wrapText="1"/>
    </xf>
    <xf numFmtId="0" fontId="19" fillId="0" borderId="10" xfId="0" applyFont="1" applyBorder="1" applyAlignment="1">
      <alignment horizontal="justify" vertical="top" wrapText="1"/>
    </xf>
    <xf numFmtId="0" fontId="19" fillId="0" borderId="0" xfId="0" applyFont="1" applyAlignment="1">
      <alignment/>
    </xf>
    <xf numFmtId="0" fontId="19" fillId="0" borderId="10" xfId="0" applyFont="1" applyBorder="1" applyAlignment="1" quotePrefix="1">
      <alignment horizontal="left" vertical="top" wrapText="1"/>
    </xf>
    <xf numFmtId="49" fontId="19" fillId="0" borderId="10" xfId="0" applyNumberFormat="1" applyFont="1" applyBorder="1" applyAlignment="1">
      <alignment horizontal="left" vertical="top" wrapText="1"/>
    </xf>
    <xf numFmtId="0" fontId="19" fillId="0" borderId="10" xfId="0" applyFont="1" applyBorder="1" applyAlignment="1" quotePrefix="1">
      <alignment horizontal="center" vertical="center" wrapText="1"/>
    </xf>
    <xf numFmtId="192" fontId="19" fillId="0" borderId="10" xfId="0" applyNumberFormat="1" applyFont="1" applyBorder="1" applyAlignment="1" quotePrefix="1">
      <alignment horizontal="center" vertical="center" wrapText="1"/>
    </xf>
    <xf numFmtId="192" fontId="8" fillId="0" borderId="0" xfId="0" applyNumberFormat="1" applyFont="1" applyAlignment="1">
      <alignment horizontal="right" vertical="top"/>
    </xf>
    <xf numFmtId="0" fontId="8" fillId="0" borderId="0" xfId="0" applyFont="1" applyAlignment="1">
      <alignment horizontal="right" vertical="top"/>
    </xf>
    <xf numFmtId="192" fontId="20" fillId="0" borderId="0" xfId="0" applyNumberFormat="1" applyFont="1" applyAlignment="1">
      <alignment/>
    </xf>
    <xf numFmtId="0" fontId="62" fillId="0" borderId="0" xfId="0" applyFont="1" applyAlignment="1">
      <alignment/>
    </xf>
    <xf numFmtId="0" fontId="63" fillId="0" borderId="0" xfId="0" applyFont="1" applyAlignment="1">
      <alignment/>
    </xf>
    <xf numFmtId="192" fontId="0" fillId="0" borderId="0" xfId="0" applyNumberFormat="1" applyAlignment="1">
      <alignment/>
    </xf>
    <xf numFmtId="49" fontId="19" fillId="0" borderId="10" xfId="0" applyNumberFormat="1" applyFont="1" applyBorder="1" applyAlignment="1">
      <alignment horizontal="left" vertical="top"/>
    </xf>
    <xf numFmtId="0" fontId="59" fillId="0" borderId="0" xfId="0" applyFont="1" applyAlignment="1">
      <alignment/>
    </xf>
    <xf numFmtId="194" fontId="0" fillId="0" borderId="0" xfId="0" applyNumberFormat="1" applyAlignment="1">
      <alignment/>
    </xf>
    <xf numFmtId="192" fontId="19" fillId="0" borderId="17" xfId="0" applyNumberFormat="1" applyFont="1" applyBorder="1" applyAlignment="1">
      <alignment vertical="top" wrapText="1"/>
    </xf>
    <xf numFmtId="0" fontId="19" fillId="0" borderId="0" xfId="0" applyFont="1" applyBorder="1" applyAlignment="1" quotePrefix="1">
      <alignment horizontal="center" vertical="top" wrapText="1"/>
    </xf>
    <xf numFmtId="192" fontId="19" fillId="0" borderId="0" xfId="0" applyNumberFormat="1" applyFont="1" applyBorder="1" applyAlignment="1" quotePrefix="1">
      <alignment horizontal="center" vertical="top" wrapText="1"/>
    </xf>
    <xf numFmtId="192" fontId="19" fillId="0" borderId="0" xfId="0" applyNumberFormat="1" applyFont="1" applyBorder="1" applyAlignment="1">
      <alignment vertical="top" wrapText="1"/>
    </xf>
    <xf numFmtId="0" fontId="8" fillId="0" borderId="0" xfId="0" applyFont="1" applyAlignment="1">
      <alignment horizontal="left"/>
    </xf>
    <xf numFmtId="0" fontId="8" fillId="0" borderId="18" xfId="0" applyFont="1" applyBorder="1" applyAlignment="1">
      <alignment horizontal="center" vertical="center" wrapText="1"/>
    </xf>
    <xf numFmtId="0" fontId="19" fillId="0" borderId="17" xfId="0" applyFont="1" applyBorder="1" applyAlignment="1">
      <alignment vertical="top"/>
    </xf>
    <xf numFmtId="0" fontId="61" fillId="0" borderId="10" xfId="0" applyFont="1" applyBorder="1" applyAlignment="1" quotePrefix="1">
      <alignment horizontal="center" vertical="top" wrapText="1"/>
    </xf>
    <xf numFmtId="0" fontId="61" fillId="0" borderId="12" xfId="0" applyFont="1" applyBorder="1" applyAlignment="1" quotePrefix="1">
      <alignment horizontal="center" vertical="top" wrapText="1"/>
    </xf>
    <xf numFmtId="49" fontId="61" fillId="0" borderId="12" xfId="0" applyNumberFormat="1" applyFont="1" applyBorder="1" applyAlignment="1">
      <alignment horizontal="center" vertical="top" wrapText="1"/>
    </xf>
    <xf numFmtId="0" fontId="61" fillId="0" borderId="10" xfId="0" applyFont="1" applyBorder="1" applyAlignment="1">
      <alignment horizontal="center" vertical="top" wrapText="1"/>
    </xf>
    <xf numFmtId="0" fontId="19" fillId="0" borderId="17" xfId="0" applyFont="1" applyFill="1" applyBorder="1" applyAlignment="1">
      <alignment horizontal="justify" vertical="top"/>
    </xf>
    <xf numFmtId="2" fontId="19" fillId="0" borderId="17" xfId="0" applyNumberFormat="1" applyFont="1" applyFill="1" applyBorder="1" applyAlignment="1">
      <alignment horizontal="right" vertical="top"/>
    </xf>
    <xf numFmtId="2" fontId="19" fillId="0" borderId="10" xfId="0" applyNumberFormat="1" applyFont="1" applyFill="1" applyBorder="1" applyAlignment="1">
      <alignment horizontal="right" vertical="top"/>
    </xf>
    <xf numFmtId="2" fontId="8" fillId="0" borderId="10" xfId="0" applyNumberFormat="1" applyFont="1" applyBorder="1" applyAlignment="1">
      <alignment vertical="top" wrapText="1"/>
    </xf>
    <xf numFmtId="2" fontId="8" fillId="0" borderId="10" xfId="0" applyNumberFormat="1" applyFont="1" applyBorder="1" applyAlignment="1">
      <alignment horizontal="right" vertical="top"/>
    </xf>
    <xf numFmtId="2" fontId="8" fillId="0" borderId="17" xfId="0" applyNumberFormat="1" applyFont="1" applyFill="1" applyBorder="1" applyAlignment="1">
      <alignment horizontal="right" vertical="top"/>
    </xf>
    <xf numFmtId="192" fontId="19" fillId="0" borderId="0" xfId="0" applyNumberFormat="1" applyFont="1" applyAlignment="1">
      <alignment/>
    </xf>
    <xf numFmtId="0" fontId="19" fillId="0" borderId="0" xfId="0" applyFont="1" applyAlignment="1">
      <alignment horizontal="justify" vertical="top"/>
    </xf>
    <xf numFmtId="0" fontId="8" fillId="0" borderId="11" xfId="0" applyFont="1" applyBorder="1" applyAlignment="1">
      <alignment horizontal="justify" vertical="top"/>
    </xf>
    <xf numFmtId="49" fontId="19" fillId="0" borderId="10" xfId="0" applyNumberFormat="1" applyFont="1" applyBorder="1" applyAlignment="1" quotePrefix="1">
      <alignment horizontal="center" vertical="top" wrapText="1"/>
    </xf>
    <xf numFmtId="0" fontId="1" fillId="0" borderId="0" xfId="0" applyFont="1" applyBorder="1" applyAlignment="1" quotePrefix="1">
      <alignment horizontal="center" vertical="top" wrapText="1"/>
    </xf>
    <xf numFmtId="192" fontId="1" fillId="0" borderId="0" xfId="0" applyNumberFormat="1" applyFont="1" applyBorder="1" applyAlignment="1" quotePrefix="1">
      <alignment horizontal="center" vertical="top" wrapText="1"/>
    </xf>
    <xf numFmtId="192" fontId="1" fillId="0" borderId="0" xfId="0" applyNumberFormat="1" applyFont="1" applyBorder="1" applyAlignment="1">
      <alignment vertical="top" wrapText="1"/>
    </xf>
    <xf numFmtId="49" fontId="13" fillId="0" borderId="0" xfId="0" applyNumberFormat="1" applyFont="1" applyFill="1" applyAlignment="1">
      <alignment horizontal="center" vertical="top" wrapText="1"/>
    </xf>
    <xf numFmtId="49" fontId="13" fillId="0" borderId="0" xfId="0" applyNumberFormat="1" applyFont="1" applyFill="1" applyAlignment="1">
      <alignment vertical="top"/>
    </xf>
    <xf numFmtId="0" fontId="64" fillId="0" borderId="0" xfId="0" applyFont="1" applyAlignment="1">
      <alignment vertical="center" wrapText="1"/>
    </xf>
    <xf numFmtId="0" fontId="8" fillId="0" borderId="0" xfId="0" applyFont="1" applyBorder="1" applyAlignment="1">
      <alignment horizontal="justify" vertical="top"/>
    </xf>
    <xf numFmtId="0" fontId="0" fillId="0" borderId="10" xfId="0" applyBorder="1" applyAlignment="1">
      <alignment/>
    </xf>
    <xf numFmtId="1" fontId="19" fillId="0" borderId="10" xfId="0" applyNumberFormat="1" applyFont="1" applyBorder="1" applyAlignment="1" quotePrefix="1">
      <alignment horizontal="center" vertical="top" wrapText="1"/>
    </xf>
    <xf numFmtId="0" fontId="8" fillId="0" borderId="10" xfId="0" applyFont="1" applyBorder="1" applyAlignment="1">
      <alignment horizontal="justify" vertical="top"/>
    </xf>
    <xf numFmtId="192" fontId="19" fillId="0" borderId="11" xfId="0" applyNumberFormat="1" applyFont="1" applyBorder="1" applyAlignment="1">
      <alignment vertical="top" wrapText="1"/>
    </xf>
    <xf numFmtId="192" fontId="19" fillId="0" borderId="12" xfId="0" applyNumberFormat="1" applyFont="1" applyBorder="1" applyAlignment="1" quotePrefix="1">
      <alignment vertical="top" wrapText="1"/>
    </xf>
    <xf numFmtId="0" fontId="19" fillId="0" borderId="0" xfId="0" applyFont="1" applyFill="1" applyBorder="1" applyAlignment="1">
      <alignment horizontal="justify" vertical="top"/>
    </xf>
    <xf numFmtId="192" fontId="19" fillId="0" borderId="12" xfId="0" applyNumberFormat="1" applyFont="1" applyBorder="1" applyAlignment="1" quotePrefix="1">
      <alignment horizontal="center" vertical="top" wrapText="1"/>
    </xf>
    <xf numFmtId="192" fontId="8" fillId="0" borderId="0" xfId="0" applyNumberFormat="1" applyFont="1" applyBorder="1" applyAlignment="1">
      <alignment horizontal="right" vertical="top"/>
    </xf>
    <xf numFmtId="0" fontId="59" fillId="0" borderId="0" xfId="0" applyFont="1" applyBorder="1" applyAlignment="1">
      <alignment horizontal="right" vertical="top"/>
    </xf>
    <xf numFmtId="195" fontId="12" fillId="0" borderId="0" xfId="0" applyNumberFormat="1" applyFont="1" applyBorder="1" applyAlignment="1">
      <alignment horizontal="right" vertical="top"/>
    </xf>
    <xf numFmtId="0" fontId="12" fillId="0" borderId="0" xfId="0" applyFont="1" applyBorder="1" applyAlignment="1">
      <alignment/>
    </xf>
    <xf numFmtId="195" fontId="8" fillId="0" borderId="0" xfId="0" applyNumberFormat="1" applyFont="1" applyBorder="1" applyAlignment="1">
      <alignment horizontal="right" vertical="top"/>
    </xf>
    <xf numFmtId="0" fontId="12" fillId="0" borderId="0" xfId="0" applyFont="1" applyBorder="1" applyAlignment="1">
      <alignment horizontal="right" vertical="top"/>
    </xf>
    <xf numFmtId="0" fontId="19" fillId="0" borderId="11" xfId="0" applyFont="1" applyBorder="1" applyAlignment="1">
      <alignment vertical="top" wrapText="1"/>
    </xf>
    <xf numFmtId="0" fontId="24" fillId="0" borderId="0" xfId="0" applyFont="1" applyAlignment="1">
      <alignment/>
    </xf>
    <xf numFmtId="0" fontId="25" fillId="0" borderId="0" xfId="0" applyFont="1" applyAlignment="1">
      <alignment/>
    </xf>
    <xf numFmtId="0" fontId="26" fillId="0" borderId="19" xfId="0" applyFont="1" applyBorder="1" applyAlignment="1">
      <alignment/>
    </xf>
    <xf numFmtId="0" fontId="26" fillId="0" borderId="0" xfId="0" applyFont="1" applyBorder="1" applyAlignment="1">
      <alignment/>
    </xf>
    <xf numFmtId="2" fontId="8" fillId="0" borderId="17" xfId="0" applyNumberFormat="1" applyFont="1" applyBorder="1" applyAlignment="1">
      <alignment horizontal="right" vertical="top"/>
    </xf>
    <xf numFmtId="2" fontId="19" fillId="0" borderId="17" xfId="0" applyNumberFormat="1" applyFont="1" applyBorder="1" applyAlignment="1">
      <alignment horizontal="right" vertical="top"/>
    </xf>
    <xf numFmtId="2" fontId="19" fillId="0" borderId="10" xfId="0" applyNumberFormat="1" applyFont="1" applyBorder="1" applyAlignment="1">
      <alignment vertical="top" wrapText="1"/>
    </xf>
    <xf numFmtId="2" fontId="19" fillId="0" borderId="10" xfId="0" applyNumberFormat="1" applyFont="1" applyBorder="1" applyAlignment="1">
      <alignment horizontal="right" vertical="top"/>
    </xf>
    <xf numFmtId="2" fontId="61" fillId="0" borderId="10" xfId="0" applyNumberFormat="1" applyFont="1" applyBorder="1" applyAlignment="1">
      <alignment horizontal="right" vertical="top"/>
    </xf>
    <xf numFmtId="2" fontId="60" fillId="0" borderId="10" xfId="0" applyNumberFormat="1" applyFont="1" applyFill="1" applyBorder="1" applyAlignment="1">
      <alignment horizontal="right" vertical="top"/>
    </xf>
    <xf numFmtId="2" fontId="19" fillId="0" borderId="0" xfId="0" applyNumberFormat="1" applyFont="1" applyBorder="1" applyAlignment="1">
      <alignment vertical="top" wrapText="1"/>
    </xf>
    <xf numFmtId="2" fontId="19" fillId="0" borderId="0" xfId="0" applyNumberFormat="1" applyFont="1" applyFill="1" applyBorder="1" applyAlignment="1">
      <alignment horizontal="right" vertical="top"/>
    </xf>
    <xf numFmtId="2" fontId="19" fillId="0" borderId="0" xfId="0" applyNumberFormat="1" applyFont="1" applyBorder="1" applyAlignment="1">
      <alignment horizontal="right" vertical="top"/>
    </xf>
    <xf numFmtId="2" fontId="19" fillId="0" borderId="11" xfId="0" applyNumberFormat="1" applyFont="1" applyBorder="1" applyAlignment="1">
      <alignment vertical="top" wrapText="1"/>
    </xf>
    <xf numFmtId="2" fontId="19" fillId="0" borderId="11" xfId="0" applyNumberFormat="1" applyFont="1" applyFill="1" applyBorder="1" applyAlignment="1">
      <alignment horizontal="right" vertical="top"/>
    </xf>
    <xf numFmtId="2" fontId="19" fillId="0" borderId="11" xfId="0" applyNumberFormat="1" applyFont="1" applyBorder="1" applyAlignment="1">
      <alignment horizontal="right" vertical="top"/>
    </xf>
    <xf numFmtId="2" fontId="8" fillId="0" borderId="10" xfId="0" applyNumberFormat="1" applyFont="1" applyFill="1" applyBorder="1" applyAlignment="1">
      <alignment horizontal="right" vertical="top"/>
    </xf>
    <xf numFmtId="2" fontId="8" fillId="0" borderId="17" xfId="0" applyNumberFormat="1" applyFont="1" applyBorder="1" applyAlignment="1">
      <alignment vertical="top"/>
    </xf>
    <xf numFmtId="2" fontId="19" fillId="0" borderId="10" xfId="0" applyNumberFormat="1" applyFont="1" applyBorder="1" applyAlignment="1">
      <alignment vertical="top"/>
    </xf>
    <xf numFmtId="0" fontId="3" fillId="0" borderId="0" xfId="0" applyFont="1" applyBorder="1" applyAlignment="1">
      <alignment horizontal="center" vertical="center" wrapText="1"/>
    </xf>
    <xf numFmtId="0" fontId="11" fillId="0" borderId="20" xfId="0" applyFont="1" applyBorder="1" applyAlignment="1">
      <alignment horizontal="center" vertical="center" wrapText="1"/>
    </xf>
    <xf numFmtId="0" fontId="11" fillId="0" borderId="2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21" xfId="0" applyFont="1" applyBorder="1" applyAlignment="1">
      <alignment horizontal="center" vertical="center" wrapText="1"/>
    </xf>
    <xf numFmtId="49" fontId="23" fillId="0" borderId="0" xfId="0" applyNumberFormat="1" applyFont="1" applyFill="1" applyAlignment="1">
      <alignment horizontal="center" vertical="top" wrapText="1"/>
    </xf>
    <xf numFmtId="0" fontId="21" fillId="0" borderId="0" xfId="0" applyFont="1" applyFill="1" applyBorder="1" applyAlignment="1">
      <alignment horizontal="center" vertical="top" wrapText="1"/>
    </xf>
    <xf numFmtId="0" fontId="22" fillId="0" borderId="22" xfId="0" applyFont="1" applyFill="1" applyBorder="1" applyAlignment="1">
      <alignment horizontal="center" vertical="top" wrapText="1"/>
    </xf>
    <xf numFmtId="0" fontId="12" fillId="0" borderId="20" xfId="0" applyFont="1" applyBorder="1" applyAlignment="1">
      <alignment horizontal="center" vertical="center" wrapText="1"/>
    </xf>
    <xf numFmtId="0" fontId="12" fillId="0" borderId="21" xfId="0" applyFont="1" applyBorder="1" applyAlignment="1">
      <alignment horizontal="center" vertical="center" wrapText="1"/>
    </xf>
    <xf numFmtId="0" fontId="26" fillId="0" borderId="0" xfId="0" applyFont="1" applyBorder="1" applyAlignment="1">
      <alignment horizontal="left"/>
    </xf>
    <xf numFmtId="0" fontId="11" fillId="0" borderId="20" xfId="0" applyFont="1" applyBorder="1" applyAlignment="1">
      <alignment horizontal="center" wrapText="1"/>
    </xf>
    <xf numFmtId="0" fontId="11" fillId="0" borderId="21" xfId="0" applyFont="1" applyBorder="1" applyAlignment="1">
      <alignment horizontal="center" wrapText="1"/>
    </xf>
    <xf numFmtId="0" fontId="8" fillId="0" borderId="16"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0" xfId="0" applyFont="1" applyAlignment="1">
      <alignment horizontal="center"/>
    </xf>
    <xf numFmtId="0" fontId="8" fillId="0" borderId="0" xfId="0" applyFont="1" applyAlignment="1">
      <alignment horizontal="center" vertical="center" wrapText="1"/>
    </xf>
    <xf numFmtId="0" fontId="12" fillId="0" borderId="18" xfId="0" applyFont="1" applyBorder="1" applyAlignment="1">
      <alignment horizontal="center" vertical="center" wrapText="1"/>
    </xf>
    <xf numFmtId="0" fontId="8" fillId="0" borderId="0" xfId="0" applyFont="1" applyAlignment="1">
      <alignment horizontal="left"/>
    </xf>
    <xf numFmtId="0" fontId="11" fillId="0" borderId="18" xfId="0" applyFont="1" applyBorder="1" applyAlignment="1">
      <alignment horizont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Q120"/>
  <sheetViews>
    <sheetView tabSelected="1" view="pageBreakPreview" zoomScale="60" zoomScaleNormal="50" workbookViewId="0" topLeftCell="F1">
      <pane ySplit="4980" topLeftCell="A70" activePane="topLeft" state="split"/>
      <selection pane="topLeft" activeCell="B4" sqref="B4:K4"/>
      <selection pane="bottomLeft" activeCell="H85" sqref="H85"/>
    </sheetView>
  </sheetViews>
  <sheetFormatPr defaultColWidth="9.00390625" defaultRowHeight="12.75"/>
  <cols>
    <col min="1" max="1" width="6.00390625" style="0" customWidth="1"/>
    <col min="2" max="2" width="18.875" style="0" customWidth="1"/>
    <col min="3" max="3" width="15.625" style="0" customWidth="1"/>
    <col min="4" max="4" width="24.375" style="0" customWidth="1"/>
    <col min="5" max="5" width="71.875" style="0" customWidth="1"/>
    <col min="6" max="6" width="76.25390625" style="0" customWidth="1"/>
    <col min="7" max="7" width="35.875" style="0" customWidth="1"/>
    <col min="8" max="8" width="23.875" style="0" customWidth="1"/>
    <col min="9" max="9" width="28.00390625" style="0" customWidth="1"/>
    <col min="10" max="10" width="24.875" style="0" customWidth="1"/>
    <col min="11" max="11" width="24.25390625" style="0" customWidth="1"/>
    <col min="12" max="12" width="14.00390625" style="0" bestFit="1" customWidth="1"/>
    <col min="13" max="13" width="19.25390625" style="0" customWidth="1"/>
  </cols>
  <sheetData>
    <row r="1" spans="10:11" ht="27.75" customHeight="1">
      <c r="J1" s="173" t="s">
        <v>176</v>
      </c>
      <c r="K1" s="174"/>
    </row>
    <row r="2" spans="10:11" ht="20.25">
      <c r="J2" s="173" t="s">
        <v>52</v>
      </c>
      <c r="K2" s="174"/>
    </row>
    <row r="3" spans="10:11" ht="20.25">
      <c r="J3" s="173" t="s">
        <v>207</v>
      </c>
      <c r="K3" s="11"/>
    </row>
    <row r="4" spans="2:14" ht="58.5" customHeight="1">
      <c r="B4" s="197" t="s">
        <v>177</v>
      </c>
      <c r="C4" s="197"/>
      <c r="D4" s="197"/>
      <c r="E4" s="197"/>
      <c r="F4" s="197"/>
      <c r="G4" s="197"/>
      <c r="H4" s="197"/>
      <c r="I4" s="197"/>
      <c r="J4" s="197"/>
      <c r="K4" s="197"/>
      <c r="L4" s="156"/>
      <c r="M4" s="156"/>
      <c r="N4" s="156"/>
    </row>
    <row r="5" spans="2:14" ht="30" customHeight="1">
      <c r="B5" s="155"/>
      <c r="C5" s="198">
        <v>14502000000</v>
      </c>
      <c r="D5" s="198"/>
      <c r="E5" s="155"/>
      <c r="F5" s="155"/>
      <c r="G5" s="155"/>
      <c r="H5" s="155"/>
      <c r="I5" s="155"/>
      <c r="J5" s="155"/>
      <c r="K5" s="155"/>
      <c r="L5" s="156"/>
      <c r="M5" s="156"/>
      <c r="N5" s="156"/>
    </row>
    <row r="6" spans="3:13" ht="24" thickBot="1">
      <c r="C6" s="199" t="s">
        <v>157</v>
      </c>
      <c r="D6" s="199"/>
      <c r="E6" s="7"/>
      <c r="F6" s="7"/>
      <c r="G6" s="7"/>
      <c r="H6" s="7"/>
      <c r="I6" s="7"/>
      <c r="J6" s="7" t="s">
        <v>3</v>
      </c>
      <c r="K6" s="7" t="s">
        <v>148</v>
      </c>
      <c r="M6" s="1"/>
    </row>
    <row r="7" spans="2:13" ht="45" customHeight="1" thickBot="1">
      <c r="B7" s="203" t="s">
        <v>158</v>
      </c>
      <c r="C7" s="200" t="s">
        <v>159</v>
      </c>
      <c r="D7" s="193" t="s">
        <v>138</v>
      </c>
      <c r="E7" s="195" t="s">
        <v>160</v>
      </c>
      <c r="F7" s="195" t="s">
        <v>161</v>
      </c>
      <c r="G7" s="195" t="s">
        <v>162</v>
      </c>
      <c r="H7" s="195" t="s">
        <v>139</v>
      </c>
      <c r="I7" s="195" t="s">
        <v>0</v>
      </c>
      <c r="J7" s="205" t="s">
        <v>1</v>
      </c>
      <c r="K7" s="206"/>
      <c r="M7" s="192"/>
    </row>
    <row r="8" spans="2:13" ht="146.25" customHeight="1" thickBot="1">
      <c r="B8" s="204"/>
      <c r="C8" s="201"/>
      <c r="D8" s="194"/>
      <c r="E8" s="196"/>
      <c r="F8" s="196"/>
      <c r="G8" s="207"/>
      <c r="H8" s="207"/>
      <c r="I8" s="196"/>
      <c r="J8" s="136" t="s">
        <v>136</v>
      </c>
      <c r="K8" s="136" t="s">
        <v>137</v>
      </c>
      <c r="M8" s="192"/>
    </row>
    <row r="9" spans="2:13" ht="30" customHeight="1" thickBot="1">
      <c r="B9" s="68">
        <v>1</v>
      </c>
      <c r="C9" s="64">
        <v>2</v>
      </c>
      <c r="D9" s="63">
        <v>3</v>
      </c>
      <c r="E9" s="64">
        <v>4</v>
      </c>
      <c r="F9" s="64">
        <v>5</v>
      </c>
      <c r="G9" s="64">
        <v>6</v>
      </c>
      <c r="H9" s="63">
        <v>7</v>
      </c>
      <c r="I9" s="64">
        <v>8</v>
      </c>
      <c r="J9" s="64">
        <v>9</v>
      </c>
      <c r="K9" s="64">
        <v>10</v>
      </c>
      <c r="M9" s="62"/>
    </row>
    <row r="10" spans="2:12" ht="44.25" customHeight="1">
      <c r="B10" s="80" t="s">
        <v>76</v>
      </c>
      <c r="C10" s="81"/>
      <c r="D10" s="82"/>
      <c r="E10" s="83" t="s">
        <v>21</v>
      </c>
      <c r="F10" s="84"/>
      <c r="G10" s="84"/>
      <c r="H10" s="84"/>
      <c r="I10" s="85"/>
      <c r="J10" s="84"/>
      <c r="K10" s="85"/>
      <c r="L10" s="15"/>
    </row>
    <row r="11" spans="2:12" ht="48" customHeight="1">
      <c r="B11" s="75" t="s">
        <v>77</v>
      </c>
      <c r="C11" s="86"/>
      <c r="D11" s="87"/>
      <c r="E11" s="88" t="s">
        <v>21</v>
      </c>
      <c r="F11" s="89"/>
      <c r="G11" s="89"/>
      <c r="H11" s="89"/>
      <c r="I11" s="90"/>
      <c r="J11" s="91"/>
      <c r="K11" s="92"/>
      <c r="L11" s="15"/>
    </row>
    <row r="12" spans="2:13" ht="94.5" customHeight="1">
      <c r="B12" s="93"/>
      <c r="C12" s="94"/>
      <c r="D12" s="95"/>
      <c r="E12" s="96"/>
      <c r="F12" s="97" t="s">
        <v>163</v>
      </c>
      <c r="G12" s="89" t="s">
        <v>200</v>
      </c>
      <c r="H12" s="145">
        <f>I12+J12</f>
        <v>16641569.08</v>
      </c>
      <c r="I12" s="146">
        <f>I13+I18+I21+I19+I26+I27</f>
        <v>8936659</v>
      </c>
      <c r="J12" s="146">
        <f>J13+J18+J21+J19+J26+J27+J20</f>
        <v>7704910.08</v>
      </c>
      <c r="K12" s="146">
        <f>K13+K18+K21+K19+K26+K27+K20</f>
        <v>7704910.08</v>
      </c>
      <c r="L12" s="15"/>
      <c r="M12" s="130"/>
    </row>
    <row r="13" spans="2:12" ht="151.5" customHeight="1">
      <c r="B13" s="69" t="s">
        <v>94</v>
      </c>
      <c r="C13" s="69" t="s">
        <v>95</v>
      </c>
      <c r="D13" s="70" t="s">
        <v>92</v>
      </c>
      <c r="E13" s="98" t="s">
        <v>93</v>
      </c>
      <c r="F13" s="99"/>
      <c r="G13" s="89"/>
      <c r="H13" s="179">
        <f>I13+J13</f>
        <v>195000</v>
      </c>
      <c r="I13" s="180">
        <f>200000-5000</f>
        <v>195000</v>
      </c>
      <c r="J13" s="181"/>
      <c r="K13" s="180"/>
      <c r="L13" s="15"/>
    </row>
    <row r="14" spans="2:12" ht="57.75" customHeight="1" hidden="1">
      <c r="B14" s="72" t="s">
        <v>78</v>
      </c>
      <c r="C14" s="72" t="s">
        <v>79</v>
      </c>
      <c r="D14" s="73" t="s">
        <v>32</v>
      </c>
      <c r="E14" s="96" t="s">
        <v>80</v>
      </c>
      <c r="F14" s="100" t="s">
        <v>63</v>
      </c>
      <c r="G14" s="100"/>
      <c r="H14" s="179" t="e">
        <f>#N/A</f>
        <v>#N/A</v>
      </c>
      <c r="I14" s="181"/>
      <c r="J14" s="181"/>
      <c r="K14" s="180">
        <f>I14+J14</f>
        <v>0</v>
      </c>
      <c r="L14" s="15"/>
    </row>
    <row r="15" spans="2:12" ht="57" customHeight="1" hidden="1">
      <c r="B15" s="72" t="s">
        <v>78</v>
      </c>
      <c r="C15" s="72" t="s">
        <v>79</v>
      </c>
      <c r="D15" s="73" t="s">
        <v>32</v>
      </c>
      <c r="E15" s="96" t="s">
        <v>80</v>
      </c>
      <c r="F15" s="74" t="s">
        <v>46</v>
      </c>
      <c r="G15" s="74"/>
      <c r="H15" s="179" t="e">
        <f>#N/A</f>
        <v>#N/A</v>
      </c>
      <c r="I15" s="182"/>
      <c r="J15" s="181"/>
      <c r="K15" s="180">
        <f>I15+J15</f>
        <v>0</v>
      </c>
      <c r="L15" s="15"/>
    </row>
    <row r="16" spans="2:12" ht="57.75" customHeight="1" hidden="1">
      <c r="B16" s="72" t="s">
        <v>78</v>
      </c>
      <c r="C16" s="72" t="s">
        <v>79</v>
      </c>
      <c r="D16" s="73" t="s">
        <v>32</v>
      </c>
      <c r="E16" s="96" t="s">
        <v>80</v>
      </c>
      <c r="F16" s="74" t="s">
        <v>46</v>
      </c>
      <c r="G16" s="74"/>
      <c r="H16" s="179" t="e">
        <f>#N/A</f>
        <v>#N/A</v>
      </c>
      <c r="I16" s="182"/>
      <c r="J16" s="181"/>
      <c r="K16" s="180">
        <f>I16+J16</f>
        <v>0</v>
      </c>
      <c r="L16" s="15"/>
    </row>
    <row r="17" spans="2:12" ht="2.25" customHeight="1">
      <c r="B17" s="69"/>
      <c r="C17" s="69"/>
      <c r="D17" s="70"/>
      <c r="E17" s="71"/>
      <c r="F17" s="103"/>
      <c r="G17" s="103"/>
      <c r="H17" s="179"/>
      <c r="I17" s="144"/>
      <c r="J17" s="180"/>
      <c r="K17" s="180"/>
      <c r="L17" s="15"/>
    </row>
    <row r="18" spans="2:12" ht="57.75" customHeight="1">
      <c r="B18" s="69" t="s">
        <v>112</v>
      </c>
      <c r="C18" s="69" t="s">
        <v>113</v>
      </c>
      <c r="D18" s="70" t="s">
        <v>114</v>
      </c>
      <c r="E18" s="71" t="s">
        <v>115</v>
      </c>
      <c r="F18" s="104"/>
      <c r="G18" s="104"/>
      <c r="H18" s="179">
        <f aca="true" t="shared" si="0" ref="H18:H29">I18+J18</f>
        <v>10000</v>
      </c>
      <c r="I18" s="144">
        <v>10000</v>
      </c>
      <c r="J18" s="180"/>
      <c r="K18" s="180"/>
      <c r="L18" s="15"/>
    </row>
    <row r="19" spans="2:12" ht="57.75" customHeight="1">
      <c r="B19" s="69" t="s">
        <v>170</v>
      </c>
      <c r="C19" s="151" t="s">
        <v>171</v>
      </c>
      <c r="D19" s="151" t="s">
        <v>44</v>
      </c>
      <c r="E19" s="71" t="s">
        <v>172</v>
      </c>
      <c r="F19" s="104"/>
      <c r="G19" s="104"/>
      <c r="H19" s="179">
        <f t="shared" si="0"/>
        <v>700000</v>
      </c>
      <c r="I19" s="144">
        <v>700000</v>
      </c>
      <c r="J19" s="180"/>
      <c r="K19" s="180"/>
      <c r="L19" s="15"/>
    </row>
    <row r="20" spans="2:12" ht="57.75" customHeight="1">
      <c r="B20" s="69" t="s">
        <v>189</v>
      </c>
      <c r="C20" s="69" t="s">
        <v>190</v>
      </c>
      <c r="D20" s="70" t="s">
        <v>96</v>
      </c>
      <c r="E20" s="71" t="s">
        <v>191</v>
      </c>
      <c r="F20" s="104"/>
      <c r="G20" s="104"/>
      <c r="H20" s="179">
        <f t="shared" si="0"/>
        <v>365382</v>
      </c>
      <c r="I20" s="144"/>
      <c r="J20" s="180">
        <f>844767-479385</f>
        <v>365382</v>
      </c>
      <c r="K20" s="180">
        <f>844767-479385</f>
        <v>365382</v>
      </c>
      <c r="L20" s="15"/>
    </row>
    <row r="21" spans="2:12" ht="44.25" customHeight="1">
      <c r="B21" s="69" t="s">
        <v>99</v>
      </c>
      <c r="C21" s="69">
        <v>9770</v>
      </c>
      <c r="D21" s="70" t="s">
        <v>72</v>
      </c>
      <c r="E21" s="71" t="s">
        <v>100</v>
      </c>
      <c r="F21" s="141"/>
      <c r="G21" s="104"/>
      <c r="H21" s="179">
        <f t="shared" si="0"/>
        <v>8031659</v>
      </c>
      <c r="I21" s="144">
        <f>I23+I24+I25</f>
        <v>8031659</v>
      </c>
      <c r="J21" s="180"/>
      <c r="K21" s="180"/>
      <c r="L21" s="15"/>
    </row>
    <row r="22" spans="2:12" ht="30" customHeight="1">
      <c r="B22" s="69"/>
      <c r="C22" s="69"/>
      <c r="D22" s="70"/>
      <c r="E22" s="71" t="s">
        <v>101</v>
      </c>
      <c r="F22" s="141"/>
      <c r="G22" s="104"/>
      <c r="H22" s="179"/>
      <c r="I22" s="144"/>
      <c r="J22" s="180"/>
      <c r="K22" s="180"/>
      <c r="L22" s="15"/>
    </row>
    <row r="23" spans="2:12" ht="161.25" customHeight="1">
      <c r="B23" s="138"/>
      <c r="C23" s="139"/>
      <c r="D23" s="140"/>
      <c r="E23" s="71" t="s">
        <v>129</v>
      </c>
      <c r="F23" s="79"/>
      <c r="G23" s="104"/>
      <c r="H23" s="179">
        <f t="shared" si="0"/>
        <v>1857251</v>
      </c>
      <c r="I23" s="144">
        <v>1857251</v>
      </c>
      <c r="J23" s="180"/>
      <c r="K23" s="180"/>
      <c r="L23" s="15"/>
    </row>
    <row r="24" spans="2:12" ht="196.5" customHeight="1">
      <c r="B24" s="69"/>
      <c r="C24" s="69"/>
      <c r="D24" s="70"/>
      <c r="E24" s="71" t="s">
        <v>140</v>
      </c>
      <c r="F24" s="104"/>
      <c r="G24" s="104"/>
      <c r="H24" s="179">
        <f t="shared" si="0"/>
        <v>5902608</v>
      </c>
      <c r="I24" s="144">
        <v>5902608</v>
      </c>
      <c r="J24" s="180"/>
      <c r="K24" s="180"/>
      <c r="L24" s="15"/>
    </row>
    <row r="25" spans="2:12" ht="163.5" customHeight="1">
      <c r="B25" s="69"/>
      <c r="C25" s="69"/>
      <c r="D25" s="70"/>
      <c r="E25" s="71" t="s">
        <v>83</v>
      </c>
      <c r="F25" s="104"/>
      <c r="G25" s="104"/>
      <c r="H25" s="179">
        <f t="shared" si="0"/>
        <v>271800</v>
      </c>
      <c r="I25" s="144">
        <v>271800</v>
      </c>
      <c r="J25" s="180"/>
      <c r="K25" s="180"/>
      <c r="L25" s="15"/>
    </row>
    <row r="26" spans="2:12" ht="87" customHeight="1">
      <c r="B26" s="69" t="s">
        <v>192</v>
      </c>
      <c r="C26" s="69">
        <v>7361</v>
      </c>
      <c r="D26" s="70" t="s">
        <v>44</v>
      </c>
      <c r="E26" s="71" t="s">
        <v>193</v>
      </c>
      <c r="F26" s="104"/>
      <c r="G26" s="142"/>
      <c r="H26" s="144">
        <f>I26+J26</f>
        <v>0</v>
      </c>
      <c r="I26" s="143"/>
      <c r="J26" s="143">
        <f>933286-5006-928280</f>
        <v>0</v>
      </c>
      <c r="K26" s="144">
        <f>933286-5006-928280</f>
        <v>0</v>
      </c>
      <c r="L26" s="15"/>
    </row>
    <row r="27" spans="2:12" ht="81" customHeight="1">
      <c r="B27" s="69" t="s">
        <v>194</v>
      </c>
      <c r="C27" s="69">
        <v>7363</v>
      </c>
      <c r="D27" s="70" t="s">
        <v>44</v>
      </c>
      <c r="E27" s="71" t="s">
        <v>195</v>
      </c>
      <c r="F27" s="104"/>
      <c r="G27" s="142"/>
      <c r="H27" s="144">
        <f>I27+J27</f>
        <v>7339528.08</v>
      </c>
      <c r="I27" s="143"/>
      <c r="J27" s="143">
        <v>7339528.08</v>
      </c>
      <c r="K27" s="144">
        <v>7339528.08</v>
      </c>
      <c r="L27" s="15"/>
    </row>
    <row r="28" spans="2:12" ht="8.25" customHeight="1" hidden="1">
      <c r="B28" s="69"/>
      <c r="C28" s="69"/>
      <c r="D28" s="70"/>
      <c r="E28" s="71"/>
      <c r="F28" s="164"/>
      <c r="G28" s="164"/>
      <c r="H28" s="183"/>
      <c r="I28" s="184"/>
      <c r="J28" s="185"/>
      <c r="K28" s="185"/>
      <c r="L28" s="15"/>
    </row>
    <row r="29" spans="2:12" ht="78.75" customHeight="1">
      <c r="B29" s="69" t="s">
        <v>97</v>
      </c>
      <c r="C29" s="69">
        <v>8340</v>
      </c>
      <c r="D29" s="105" t="s">
        <v>57</v>
      </c>
      <c r="E29" s="71" t="s">
        <v>98</v>
      </c>
      <c r="F29" s="157" t="s">
        <v>164</v>
      </c>
      <c r="G29" s="172" t="s">
        <v>165</v>
      </c>
      <c r="H29" s="186">
        <f t="shared" si="0"/>
        <v>155000</v>
      </c>
      <c r="I29" s="187"/>
      <c r="J29" s="188">
        <v>155000</v>
      </c>
      <c r="K29" s="188"/>
      <c r="L29" s="15"/>
    </row>
    <row r="30" spans="2:13" ht="104.25" customHeight="1">
      <c r="B30" s="159"/>
      <c r="C30" s="159"/>
      <c r="D30" s="159"/>
      <c r="E30" s="159"/>
      <c r="F30" s="103" t="s">
        <v>102</v>
      </c>
      <c r="G30" s="104" t="s">
        <v>141</v>
      </c>
      <c r="H30" s="144">
        <f aca="true" t="shared" si="1" ref="H30:H35">I30+J30</f>
        <v>11569743</v>
      </c>
      <c r="I30" s="144">
        <f>I31+I32</f>
        <v>11059743</v>
      </c>
      <c r="J30" s="144">
        <f>J31+J32</f>
        <v>510000</v>
      </c>
      <c r="K30" s="144">
        <f>K31+K32</f>
        <v>510000</v>
      </c>
      <c r="L30" s="15"/>
      <c r="M30" s="127" t="e">
        <f>#REF!+#REF!</f>
        <v>#REF!</v>
      </c>
    </row>
    <row r="31" spans="2:13" ht="64.5" customHeight="1">
      <c r="B31" s="69" t="s">
        <v>103</v>
      </c>
      <c r="C31" s="69" t="s">
        <v>104</v>
      </c>
      <c r="D31" s="70" t="s">
        <v>32</v>
      </c>
      <c r="E31" s="71" t="s">
        <v>105</v>
      </c>
      <c r="F31" s="103"/>
      <c r="G31" s="104"/>
      <c r="H31" s="144">
        <f t="shared" si="1"/>
        <v>11419743</v>
      </c>
      <c r="I31" s="144">
        <f>9693668+4758000-1058000-950000-950000+25000-25000-1400000+1407665-111590-330000</f>
        <v>11059743</v>
      </c>
      <c r="J31" s="144">
        <f>210000-150000+300000</f>
        <v>360000</v>
      </c>
      <c r="K31" s="144">
        <f>210000-150000+300000</f>
        <v>360000</v>
      </c>
      <c r="L31" s="15"/>
      <c r="M31" s="127"/>
    </row>
    <row r="32" spans="2:13" ht="69" customHeight="1">
      <c r="B32" s="69" t="s">
        <v>174</v>
      </c>
      <c r="C32" s="69">
        <v>7310</v>
      </c>
      <c r="D32" s="70" t="s">
        <v>96</v>
      </c>
      <c r="E32" s="71" t="s">
        <v>175</v>
      </c>
      <c r="F32" s="103"/>
      <c r="G32" s="104"/>
      <c r="H32" s="144">
        <f t="shared" si="1"/>
        <v>150000</v>
      </c>
      <c r="I32" s="144"/>
      <c r="J32" s="144">
        <v>150000</v>
      </c>
      <c r="K32" s="144">
        <v>150000</v>
      </c>
      <c r="L32" s="15"/>
      <c r="M32" s="127"/>
    </row>
    <row r="33" spans="2:13" ht="131.25" customHeight="1">
      <c r="B33" s="69"/>
      <c r="C33" s="76"/>
      <c r="D33" s="165"/>
      <c r="E33" s="78"/>
      <c r="F33" s="97" t="s">
        <v>106</v>
      </c>
      <c r="G33" s="89" t="s">
        <v>142</v>
      </c>
      <c r="H33" s="144">
        <f t="shared" si="1"/>
        <v>920829</v>
      </c>
      <c r="I33" s="144">
        <f>I34+I35</f>
        <v>920829</v>
      </c>
      <c r="J33" s="144">
        <f>J34</f>
        <v>0</v>
      </c>
      <c r="K33" s="144">
        <f>K34</f>
        <v>0</v>
      </c>
      <c r="L33" s="15"/>
      <c r="M33" s="127"/>
    </row>
    <row r="34" spans="2:12" ht="117.75" customHeight="1">
      <c r="B34" s="69" t="s">
        <v>107</v>
      </c>
      <c r="C34" s="76">
        <v>8230</v>
      </c>
      <c r="D34" s="77" t="s">
        <v>108</v>
      </c>
      <c r="E34" s="78" t="s">
        <v>109</v>
      </c>
      <c r="F34" s="97"/>
      <c r="G34" s="89"/>
      <c r="H34" s="144">
        <f t="shared" si="1"/>
        <v>880829</v>
      </c>
      <c r="I34" s="144">
        <v>880829</v>
      </c>
      <c r="J34" s="189"/>
      <c r="K34" s="189"/>
      <c r="L34" s="15"/>
    </row>
    <row r="35" spans="2:12" ht="162.75" customHeight="1">
      <c r="B35" s="69" t="s">
        <v>196</v>
      </c>
      <c r="C35" s="69">
        <v>9800</v>
      </c>
      <c r="D35" s="70" t="s">
        <v>72</v>
      </c>
      <c r="E35" s="71" t="s">
        <v>197</v>
      </c>
      <c r="F35" s="97"/>
      <c r="G35" s="89"/>
      <c r="H35" s="144">
        <f t="shared" si="1"/>
        <v>40000</v>
      </c>
      <c r="I35" s="144">
        <v>40000</v>
      </c>
      <c r="J35" s="189"/>
      <c r="K35" s="189"/>
      <c r="L35" s="15"/>
    </row>
    <row r="36" spans="2:12" ht="82.5" customHeight="1">
      <c r="B36" s="69" t="s">
        <v>110</v>
      </c>
      <c r="C36" s="69">
        <v>4082</v>
      </c>
      <c r="D36" s="105" t="s">
        <v>38</v>
      </c>
      <c r="E36" s="71" t="s">
        <v>111</v>
      </c>
      <c r="F36" s="97" t="s">
        <v>88</v>
      </c>
      <c r="G36" s="89" t="s">
        <v>143</v>
      </c>
      <c r="H36" s="144">
        <f aca="true" t="shared" si="2" ref="H36:H43">I36+J36</f>
        <v>30000</v>
      </c>
      <c r="I36" s="144">
        <v>30000</v>
      </c>
      <c r="J36" s="189"/>
      <c r="K36" s="146"/>
      <c r="L36" s="15"/>
    </row>
    <row r="37" spans="2:12" ht="2.25" customHeight="1">
      <c r="B37" s="69"/>
      <c r="C37" s="76"/>
      <c r="D37" s="77"/>
      <c r="E37" s="78"/>
      <c r="F37" s="104"/>
      <c r="G37" s="104"/>
      <c r="H37" s="144">
        <f t="shared" si="2"/>
        <v>0</v>
      </c>
      <c r="I37" s="144"/>
      <c r="J37" s="144"/>
      <c r="K37" s="180"/>
      <c r="L37" s="15"/>
    </row>
    <row r="38" spans="2:12" ht="72.75" customHeight="1">
      <c r="B38" s="65"/>
      <c r="C38" s="65"/>
      <c r="D38" s="66"/>
      <c r="E38" s="67"/>
      <c r="F38" s="103" t="s">
        <v>116</v>
      </c>
      <c r="G38" s="104" t="s">
        <v>144</v>
      </c>
      <c r="H38" s="189">
        <f>I38+J38</f>
        <v>634394</v>
      </c>
      <c r="I38" s="189">
        <f>I40+I41+I42+I43+I39</f>
        <v>607500</v>
      </c>
      <c r="J38" s="189">
        <f>J40+J41+J42+J39+J43</f>
        <v>26894</v>
      </c>
      <c r="K38" s="189">
        <f>K40+K41+K42+K39+K43</f>
        <v>26894</v>
      </c>
      <c r="L38" s="15"/>
    </row>
    <row r="39" spans="2:12" ht="145.5" customHeight="1">
      <c r="B39" s="69" t="s">
        <v>178</v>
      </c>
      <c r="C39" s="69">
        <v>3111</v>
      </c>
      <c r="D39" s="160">
        <v>1040</v>
      </c>
      <c r="E39" s="98" t="s">
        <v>179</v>
      </c>
      <c r="F39" s="103"/>
      <c r="G39" s="104"/>
      <c r="H39" s="144">
        <f t="shared" si="2"/>
        <v>9850</v>
      </c>
      <c r="I39" s="144">
        <v>1500</v>
      </c>
      <c r="J39" s="144">
        <f>10000-1650</f>
        <v>8350</v>
      </c>
      <c r="K39" s="144">
        <f>10000-1650</f>
        <v>8350</v>
      </c>
      <c r="L39" s="15"/>
    </row>
    <row r="40" spans="2:12" ht="161.25" customHeight="1">
      <c r="B40" s="69" t="s">
        <v>117</v>
      </c>
      <c r="C40" s="69">
        <v>3180</v>
      </c>
      <c r="D40" s="70" t="s">
        <v>90</v>
      </c>
      <c r="E40" s="71" t="s">
        <v>130</v>
      </c>
      <c r="F40" s="104"/>
      <c r="G40" s="104"/>
      <c r="H40" s="144">
        <f t="shared" si="2"/>
        <v>45000</v>
      </c>
      <c r="I40" s="144">
        <v>45000</v>
      </c>
      <c r="J40" s="144"/>
      <c r="K40" s="144"/>
      <c r="L40" s="15"/>
    </row>
    <row r="41" spans="2:12" ht="54.75" customHeight="1">
      <c r="B41" s="107" t="s">
        <v>127</v>
      </c>
      <c r="C41" s="107" t="s">
        <v>128</v>
      </c>
      <c r="D41" s="108" t="s">
        <v>20</v>
      </c>
      <c r="E41" s="89" t="s">
        <v>84</v>
      </c>
      <c r="F41" s="103"/>
      <c r="G41" s="103"/>
      <c r="H41" s="144">
        <f t="shared" si="2"/>
        <v>226000</v>
      </c>
      <c r="I41" s="144">
        <v>226000</v>
      </c>
      <c r="J41" s="144"/>
      <c r="K41" s="144"/>
      <c r="L41" s="15"/>
    </row>
    <row r="42" spans="2:12" ht="60" customHeight="1">
      <c r="B42" s="69" t="s">
        <v>118</v>
      </c>
      <c r="C42" s="69">
        <v>3242</v>
      </c>
      <c r="D42" s="70" t="s">
        <v>82</v>
      </c>
      <c r="E42" s="71" t="s">
        <v>119</v>
      </c>
      <c r="F42" s="109"/>
      <c r="G42" s="109"/>
      <c r="H42" s="144">
        <f t="shared" si="2"/>
        <v>335000</v>
      </c>
      <c r="I42" s="144">
        <f>315000+20000</f>
        <v>335000</v>
      </c>
      <c r="J42" s="189"/>
      <c r="K42" s="144"/>
      <c r="L42" s="15"/>
    </row>
    <row r="43" spans="2:12" ht="53.25" customHeight="1">
      <c r="B43" s="69" t="s">
        <v>189</v>
      </c>
      <c r="C43" s="69" t="s">
        <v>190</v>
      </c>
      <c r="D43" s="70" t="s">
        <v>96</v>
      </c>
      <c r="E43" s="71" t="s">
        <v>191</v>
      </c>
      <c r="F43" s="104"/>
      <c r="G43" s="104"/>
      <c r="H43" s="144">
        <f t="shared" si="2"/>
        <v>18544</v>
      </c>
      <c r="I43" s="143"/>
      <c r="J43" s="143">
        <f>9937+8607</f>
        <v>18544</v>
      </c>
      <c r="K43" s="144">
        <f>9937+8607</f>
        <v>18544</v>
      </c>
      <c r="L43" s="15"/>
    </row>
    <row r="44" spans="2:12" ht="87.75" customHeight="1">
      <c r="B44" s="69" t="s">
        <v>151</v>
      </c>
      <c r="C44" s="69">
        <v>6013</v>
      </c>
      <c r="D44" s="70" t="s">
        <v>32</v>
      </c>
      <c r="E44" s="71" t="s">
        <v>152</v>
      </c>
      <c r="F44" s="103" t="s">
        <v>149</v>
      </c>
      <c r="G44" s="142" t="s">
        <v>150</v>
      </c>
      <c r="H44" s="147">
        <f>I44+J44</f>
        <v>1900000</v>
      </c>
      <c r="I44" s="147">
        <f>375700+18000+15000+1400000+91300</f>
        <v>1900000</v>
      </c>
      <c r="J44" s="143"/>
      <c r="K44" s="144"/>
      <c r="L44" s="15"/>
    </row>
    <row r="45" spans="2:17" ht="109.5" customHeight="1">
      <c r="B45" s="69"/>
      <c r="C45" s="69"/>
      <c r="D45" s="70"/>
      <c r="E45" s="78"/>
      <c r="F45" s="101" t="s">
        <v>153</v>
      </c>
      <c r="G45" s="131" t="s">
        <v>155</v>
      </c>
      <c r="H45" s="147">
        <f>I45+J45</f>
        <v>995997</v>
      </c>
      <c r="I45" s="177">
        <f>I48+I49+I50</f>
        <v>966864</v>
      </c>
      <c r="J45" s="177">
        <f>J48+J49+J50</f>
        <v>29133</v>
      </c>
      <c r="K45" s="177">
        <f>K48+K49+K50</f>
        <v>29133</v>
      </c>
      <c r="L45" s="117"/>
      <c r="M45" s="132"/>
      <c r="N45" s="132"/>
      <c r="O45" s="133"/>
      <c r="P45" s="134"/>
      <c r="Q45" s="1"/>
    </row>
    <row r="46" spans="2:17" ht="42.75" customHeight="1">
      <c r="B46" s="69" t="s">
        <v>99</v>
      </c>
      <c r="C46" s="69">
        <v>9770</v>
      </c>
      <c r="D46" s="70" t="s">
        <v>72</v>
      </c>
      <c r="E46" s="71" t="s">
        <v>100</v>
      </c>
      <c r="F46" s="71"/>
      <c r="G46" s="131"/>
      <c r="H46" s="143">
        <f aca="true" t="shared" si="3" ref="H46:H54">I46+J46</f>
        <v>954864</v>
      </c>
      <c r="I46" s="178">
        <f>I48</f>
        <v>954864</v>
      </c>
      <c r="J46" s="178"/>
      <c r="K46" s="180"/>
      <c r="L46" s="117"/>
      <c r="M46" s="152"/>
      <c r="N46" s="152"/>
      <c r="O46" s="153"/>
      <c r="P46" s="154"/>
      <c r="Q46" s="1"/>
    </row>
    <row r="47" spans="2:17" ht="23.25">
      <c r="B47" s="69"/>
      <c r="C47" s="69"/>
      <c r="D47" s="70"/>
      <c r="E47" s="71" t="s">
        <v>101</v>
      </c>
      <c r="F47" s="71"/>
      <c r="G47" s="131"/>
      <c r="H47" s="143"/>
      <c r="I47" s="178"/>
      <c r="J47" s="178"/>
      <c r="K47" s="180"/>
      <c r="L47" s="117"/>
      <c r="M47" s="152"/>
      <c r="N47" s="152"/>
      <c r="O47" s="153"/>
      <c r="P47" s="154"/>
      <c r="Q47" s="1"/>
    </row>
    <row r="48" spans="2:17" ht="201.75" customHeight="1">
      <c r="B48" s="151"/>
      <c r="C48" s="69"/>
      <c r="D48" s="151"/>
      <c r="E48" s="78" t="s">
        <v>154</v>
      </c>
      <c r="F48" s="71"/>
      <c r="G48" s="131"/>
      <c r="H48" s="143">
        <f t="shared" si="3"/>
        <v>954864</v>
      </c>
      <c r="I48" s="178">
        <f>854864+100000</f>
        <v>954864</v>
      </c>
      <c r="J48" s="178"/>
      <c r="K48" s="180"/>
      <c r="L48" s="117"/>
      <c r="M48" s="132"/>
      <c r="N48" s="132"/>
      <c r="O48" s="133"/>
      <c r="P48" s="134"/>
      <c r="Q48" s="1"/>
    </row>
    <row r="49" spans="2:17" ht="105.75" customHeight="1">
      <c r="B49" s="69" t="s">
        <v>185</v>
      </c>
      <c r="C49" s="69" t="s">
        <v>186</v>
      </c>
      <c r="D49" s="70" t="s">
        <v>187</v>
      </c>
      <c r="E49" s="163" t="s">
        <v>188</v>
      </c>
      <c r="F49" s="162"/>
      <c r="G49" s="131"/>
      <c r="H49" s="143">
        <f t="shared" si="3"/>
        <v>12000</v>
      </c>
      <c r="I49" s="178">
        <v>12000</v>
      </c>
      <c r="J49" s="178"/>
      <c r="K49" s="180"/>
      <c r="L49" s="117"/>
      <c r="M49" s="132"/>
      <c r="N49" s="132"/>
      <c r="O49" s="133"/>
      <c r="P49" s="134"/>
      <c r="Q49" s="1"/>
    </row>
    <row r="50" spans="2:17" ht="54.75" customHeight="1">
      <c r="B50" s="105" t="s">
        <v>203</v>
      </c>
      <c r="C50" s="69">
        <v>7322</v>
      </c>
      <c r="D50" s="105" t="s">
        <v>96</v>
      </c>
      <c r="E50" s="71" t="s">
        <v>204</v>
      </c>
      <c r="F50" s="162"/>
      <c r="G50" s="131"/>
      <c r="H50" s="143">
        <f t="shared" si="3"/>
        <v>29133</v>
      </c>
      <c r="I50" s="178"/>
      <c r="J50" s="178">
        <v>29133</v>
      </c>
      <c r="K50" s="180">
        <v>29133</v>
      </c>
      <c r="L50" s="117"/>
      <c r="M50" s="132"/>
      <c r="N50" s="132"/>
      <c r="O50" s="133"/>
      <c r="P50" s="134"/>
      <c r="Q50" s="1"/>
    </row>
    <row r="51" spans="2:17" ht="91.5" customHeight="1">
      <c r="B51" s="69"/>
      <c r="C51" s="69"/>
      <c r="D51" s="70"/>
      <c r="E51" s="98"/>
      <c r="F51" s="150" t="s">
        <v>156</v>
      </c>
      <c r="G51" s="131" t="s">
        <v>201</v>
      </c>
      <c r="H51" s="143">
        <f t="shared" si="3"/>
        <v>4734500</v>
      </c>
      <c r="I51" s="178">
        <f>I54</f>
        <v>4734500</v>
      </c>
      <c r="J51" s="178"/>
      <c r="K51" s="180"/>
      <c r="L51" s="117"/>
      <c r="M51" s="132"/>
      <c r="N51" s="132"/>
      <c r="O51" s="133"/>
      <c r="P51" s="134"/>
      <c r="Q51" s="1"/>
    </row>
    <row r="52" spans="2:17" ht="40.5" customHeight="1">
      <c r="B52" s="69" t="s">
        <v>99</v>
      </c>
      <c r="C52" s="69">
        <v>9770</v>
      </c>
      <c r="D52" s="70" t="s">
        <v>72</v>
      </c>
      <c r="E52" s="71" t="s">
        <v>100</v>
      </c>
      <c r="F52" s="158"/>
      <c r="G52" s="131"/>
      <c r="H52" s="143"/>
      <c r="I52" s="178"/>
      <c r="J52" s="178"/>
      <c r="K52" s="180"/>
      <c r="L52" s="117"/>
      <c r="M52" s="132"/>
      <c r="N52" s="132"/>
      <c r="O52" s="133"/>
      <c r="P52" s="134"/>
      <c r="Q52" s="1"/>
    </row>
    <row r="53" spans="2:17" ht="33.75" customHeight="1">
      <c r="B53" s="69"/>
      <c r="C53" s="69"/>
      <c r="D53" s="70"/>
      <c r="E53" s="71" t="s">
        <v>101</v>
      </c>
      <c r="F53" s="158"/>
      <c r="G53" s="131"/>
      <c r="H53" s="143"/>
      <c r="I53" s="178"/>
      <c r="J53" s="178"/>
      <c r="K53" s="180"/>
      <c r="L53" s="117"/>
      <c r="M53" s="132"/>
      <c r="N53" s="132"/>
      <c r="O53" s="133"/>
      <c r="P53" s="134"/>
      <c r="Q53" s="1"/>
    </row>
    <row r="54" spans="2:17" ht="177.75" customHeight="1">
      <c r="B54" s="69"/>
      <c r="C54" s="69"/>
      <c r="D54" s="70"/>
      <c r="E54" s="71" t="s">
        <v>166</v>
      </c>
      <c r="F54" s="149"/>
      <c r="G54" s="131"/>
      <c r="H54" s="143">
        <f t="shared" si="3"/>
        <v>4734500</v>
      </c>
      <c r="I54" s="178">
        <f>1263500+400000+950000+950000+31000+200000+940000</f>
        <v>4734500</v>
      </c>
      <c r="J54" s="178"/>
      <c r="K54" s="180"/>
      <c r="L54" s="117"/>
      <c r="M54" s="132"/>
      <c r="N54" s="132"/>
      <c r="O54" s="133"/>
      <c r="P54" s="134"/>
      <c r="Q54" s="1"/>
    </row>
    <row r="55" spans="2:17" ht="90" customHeight="1">
      <c r="B55" s="69" t="s">
        <v>180</v>
      </c>
      <c r="C55" s="69">
        <v>7130</v>
      </c>
      <c r="D55" s="105" t="s">
        <v>181</v>
      </c>
      <c r="E55" s="71" t="s">
        <v>182</v>
      </c>
      <c r="F55" s="161" t="s">
        <v>183</v>
      </c>
      <c r="G55" s="131" t="s">
        <v>184</v>
      </c>
      <c r="H55" s="147">
        <f>I55+J55</f>
        <v>149000</v>
      </c>
      <c r="I55" s="177">
        <v>149000</v>
      </c>
      <c r="J55" s="178"/>
      <c r="K55" s="180"/>
      <c r="L55" s="117"/>
      <c r="M55" s="132"/>
      <c r="N55" s="132"/>
      <c r="O55" s="133"/>
      <c r="P55" s="134"/>
      <c r="Q55" s="1"/>
    </row>
    <row r="56" spans="2:17" ht="90" customHeight="1">
      <c r="B56" s="69"/>
      <c r="C56" s="69"/>
      <c r="D56" s="105"/>
      <c r="E56" s="71"/>
      <c r="F56" s="97" t="s">
        <v>91</v>
      </c>
      <c r="G56" s="89" t="s">
        <v>146</v>
      </c>
      <c r="H56" s="147">
        <f>I56+J56</f>
        <v>228276</v>
      </c>
      <c r="I56" s="177">
        <f>I59+I60</f>
        <v>228276</v>
      </c>
      <c r="J56" s="178"/>
      <c r="K56" s="180"/>
      <c r="L56" s="117"/>
      <c r="M56" s="132"/>
      <c r="N56" s="132"/>
      <c r="O56" s="133"/>
      <c r="P56" s="134"/>
      <c r="Q56" s="1"/>
    </row>
    <row r="57" spans="2:17" ht="52.5" customHeight="1">
      <c r="B57" s="69" t="s">
        <v>99</v>
      </c>
      <c r="C57" s="69">
        <v>9770</v>
      </c>
      <c r="D57" s="70" t="s">
        <v>72</v>
      </c>
      <c r="E57" s="71" t="s">
        <v>100</v>
      </c>
      <c r="F57" s="161"/>
      <c r="G57" s="131"/>
      <c r="H57" s="143"/>
      <c r="I57" s="178"/>
      <c r="J57" s="178"/>
      <c r="K57" s="180"/>
      <c r="L57" s="117"/>
      <c r="M57" s="132"/>
      <c r="N57" s="132"/>
      <c r="O57" s="133"/>
      <c r="P57" s="134"/>
      <c r="Q57" s="1"/>
    </row>
    <row r="58" spans="2:17" ht="47.25" customHeight="1">
      <c r="B58" s="69"/>
      <c r="C58" s="69"/>
      <c r="D58" s="70"/>
      <c r="E58" s="71" t="s">
        <v>101</v>
      </c>
      <c r="F58" s="161"/>
      <c r="G58" s="131"/>
      <c r="H58" s="143"/>
      <c r="I58" s="178"/>
      <c r="J58" s="178"/>
      <c r="K58" s="180"/>
      <c r="L58" s="117"/>
      <c r="M58" s="132"/>
      <c r="N58" s="132"/>
      <c r="O58" s="133"/>
      <c r="P58" s="134"/>
      <c r="Q58" s="1"/>
    </row>
    <row r="59" spans="2:17" ht="97.5" customHeight="1">
      <c r="B59" s="69"/>
      <c r="C59" s="69"/>
      <c r="D59" s="70"/>
      <c r="E59" s="71" t="s">
        <v>199</v>
      </c>
      <c r="F59" s="161"/>
      <c r="G59" s="131"/>
      <c r="H59" s="143">
        <v>200000</v>
      </c>
      <c r="I59" s="178">
        <v>200000</v>
      </c>
      <c r="J59" s="178"/>
      <c r="K59" s="180"/>
      <c r="L59" s="117"/>
      <c r="M59" s="132"/>
      <c r="N59" s="132"/>
      <c r="O59" s="133"/>
      <c r="P59" s="134"/>
      <c r="Q59" s="1"/>
    </row>
    <row r="60" spans="2:17" ht="97.5" customHeight="1">
      <c r="B60" s="69"/>
      <c r="C60" s="69"/>
      <c r="D60" s="70"/>
      <c r="E60" s="71" t="s">
        <v>202</v>
      </c>
      <c r="F60" s="161"/>
      <c r="G60" s="131"/>
      <c r="H60" s="143">
        <f>I60+J60</f>
        <v>28276</v>
      </c>
      <c r="I60" s="178">
        <v>28276</v>
      </c>
      <c r="J60" s="178"/>
      <c r="K60" s="178"/>
      <c r="L60" s="117"/>
      <c r="M60" s="132"/>
      <c r="N60" s="132"/>
      <c r="O60" s="133"/>
      <c r="P60" s="134"/>
      <c r="Q60" s="1"/>
    </row>
    <row r="61" spans="2:17" ht="39" customHeight="1">
      <c r="B61" s="110"/>
      <c r="C61" s="111"/>
      <c r="D61" s="111"/>
      <c r="E61" s="112" t="s">
        <v>145</v>
      </c>
      <c r="F61" s="91"/>
      <c r="G61" s="137"/>
      <c r="H61" s="190">
        <f>I61+J61</f>
        <v>37959308.08</v>
      </c>
      <c r="I61" s="177">
        <f>I12+I29+I30+I34+I36+I38+I44+I45+I51+I55++I35+I56</f>
        <v>29533371</v>
      </c>
      <c r="J61" s="177">
        <f>J12+J29+J30+J34+J36+J38+J44+J45+J51+J55++J35+J56</f>
        <v>8425937.08</v>
      </c>
      <c r="K61" s="177">
        <f>K12+K29+K30+K34+K36+K38+K44+K45+K51+K55++K35+K56</f>
        <v>8270937.08</v>
      </c>
      <c r="L61" s="148"/>
      <c r="M61" s="132"/>
      <c r="N61" s="132"/>
      <c r="O61" s="133"/>
      <c r="P61" s="134"/>
      <c r="Q61" s="1"/>
    </row>
    <row r="62" spans="2:17" ht="82.5" customHeight="1">
      <c r="B62" s="113" t="s">
        <v>120</v>
      </c>
      <c r="C62" s="114"/>
      <c r="D62" s="105"/>
      <c r="E62" s="115" t="s">
        <v>86</v>
      </c>
      <c r="F62" s="91"/>
      <c r="G62" s="91"/>
      <c r="H62" s="191"/>
      <c r="I62" s="146"/>
      <c r="J62" s="146"/>
      <c r="K62" s="146"/>
      <c r="L62" s="15"/>
      <c r="M62" s="1"/>
      <c r="N62" s="1"/>
      <c r="O62" s="1"/>
      <c r="P62" s="1"/>
      <c r="Q62" s="1"/>
    </row>
    <row r="63" spans="2:12" ht="81" customHeight="1">
      <c r="B63" s="113" t="s">
        <v>121</v>
      </c>
      <c r="C63" s="114"/>
      <c r="D63" s="105"/>
      <c r="E63" s="115" t="s">
        <v>86</v>
      </c>
      <c r="F63" s="91"/>
      <c r="G63" s="91"/>
      <c r="H63" s="191"/>
      <c r="I63" s="146"/>
      <c r="J63" s="146"/>
      <c r="K63" s="146"/>
      <c r="L63" s="15"/>
    </row>
    <row r="64" spans="2:12" ht="79.5" customHeight="1">
      <c r="B64" s="113"/>
      <c r="C64" s="114"/>
      <c r="D64" s="105"/>
      <c r="E64" s="115"/>
      <c r="F64" s="97" t="s">
        <v>91</v>
      </c>
      <c r="G64" s="89" t="s">
        <v>146</v>
      </c>
      <c r="H64" s="145">
        <f>I64+J64</f>
        <v>5604774</v>
      </c>
      <c r="I64" s="146">
        <f>I65+I68+I69+I71</f>
        <v>5548768</v>
      </c>
      <c r="J64" s="146">
        <f>J65+J68+J69+J71</f>
        <v>56006</v>
      </c>
      <c r="K64" s="146">
        <f>K65+K68+K69+K71</f>
        <v>56006</v>
      </c>
      <c r="L64" s="15"/>
    </row>
    <row r="65" spans="2:12" ht="40.5" customHeight="1">
      <c r="B65" s="118" t="s">
        <v>167</v>
      </c>
      <c r="C65" s="69">
        <v>7321</v>
      </c>
      <c r="D65" s="70" t="s">
        <v>96</v>
      </c>
      <c r="E65" s="116" t="s">
        <v>168</v>
      </c>
      <c r="F65" s="89"/>
      <c r="G65" s="89"/>
      <c r="H65" s="179">
        <f>I65+J65</f>
        <v>30006</v>
      </c>
      <c r="I65" s="146"/>
      <c r="J65" s="180">
        <f>25000+5006</f>
        <v>30006</v>
      </c>
      <c r="K65" s="144">
        <f>25000+5006</f>
        <v>30006</v>
      </c>
      <c r="L65" s="15"/>
    </row>
    <row r="66" spans="2:12" ht="33" customHeight="1" hidden="1">
      <c r="B66" s="107"/>
      <c r="C66" s="107"/>
      <c r="D66" s="108"/>
      <c r="E66" s="116"/>
      <c r="F66" s="89"/>
      <c r="G66" s="89"/>
      <c r="H66" s="179"/>
      <c r="I66" s="146"/>
      <c r="J66" s="180"/>
      <c r="K66" s="144"/>
      <c r="L66" s="15"/>
    </row>
    <row r="67" spans="2:12" ht="15.75" customHeight="1">
      <c r="B67" s="128"/>
      <c r="C67" s="107"/>
      <c r="D67" s="105"/>
      <c r="E67" s="102"/>
      <c r="F67" s="89"/>
      <c r="G67" s="100"/>
      <c r="H67" s="179"/>
      <c r="I67" s="181"/>
      <c r="J67" s="180"/>
      <c r="K67" s="144"/>
      <c r="L67" s="15"/>
    </row>
    <row r="68" spans="2:12" ht="57.75" customHeight="1">
      <c r="B68" s="114" t="s">
        <v>131</v>
      </c>
      <c r="C68" s="107" t="s">
        <v>132</v>
      </c>
      <c r="D68" s="108" t="s">
        <v>75</v>
      </c>
      <c r="E68" s="116" t="s">
        <v>173</v>
      </c>
      <c r="F68" s="89"/>
      <c r="G68" s="89"/>
      <c r="H68" s="179">
        <f>I68+J68</f>
        <v>790000</v>
      </c>
      <c r="I68" s="180">
        <f>826400-36400</f>
        <v>790000</v>
      </c>
      <c r="J68" s="180"/>
      <c r="K68" s="144"/>
      <c r="L68" s="15"/>
    </row>
    <row r="69" spans="2:12" ht="60" customHeight="1">
      <c r="B69" s="114" t="s">
        <v>133</v>
      </c>
      <c r="C69" s="107" t="s">
        <v>134</v>
      </c>
      <c r="D69" s="108" t="s">
        <v>75</v>
      </c>
      <c r="E69" s="116" t="s">
        <v>135</v>
      </c>
      <c r="F69" s="89"/>
      <c r="G69" s="89"/>
      <c r="H69" s="191">
        <f>I69+J69</f>
        <v>3191508</v>
      </c>
      <c r="I69" s="180">
        <v>3165508</v>
      </c>
      <c r="J69" s="180">
        <v>26000</v>
      </c>
      <c r="K69" s="144">
        <v>26000</v>
      </c>
      <c r="L69" s="117"/>
    </row>
    <row r="70" spans="2:12" ht="16.5" customHeight="1">
      <c r="B70" s="114"/>
      <c r="C70" s="107"/>
      <c r="D70" s="108"/>
      <c r="E70" s="116"/>
      <c r="F70" s="89"/>
      <c r="G70" s="89"/>
      <c r="H70" s="179"/>
      <c r="I70" s="180"/>
      <c r="J70" s="180"/>
      <c r="K70" s="144"/>
      <c r="L70" s="117"/>
    </row>
    <row r="71" spans="2:12" ht="34.5" customHeight="1">
      <c r="B71" s="107" t="s">
        <v>122</v>
      </c>
      <c r="C71" s="107" t="s">
        <v>123</v>
      </c>
      <c r="D71" s="108" t="s">
        <v>75</v>
      </c>
      <c r="E71" s="116" t="s">
        <v>124</v>
      </c>
      <c r="F71" s="116"/>
      <c r="G71" s="116"/>
      <c r="H71" s="191">
        <f>I71+J71</f>
        <v>1593260</v>
      </c>
      <c r="I71" s="180">
        <f>1591260+22000-20000</f>
        <v>1593260</v>
      </c>
      <c r="J71" s="146"/>
      <c r="K71" s="144"/>
      <c r="L71" s="117"/>
    </row>
    <row r="72" spans="2:12" ht="43.5" customHeight="1" hidden="1">
      <c r="B72" s="107"/>
      <c r="C72" s="107"/>
      <c r="D72" s="108"/>
      <c r="E72" s="116"/>
      <c r="F72" s="116"/>
      <c r="G72" s="116"/>
      <c r="H72" s="191">
        <f>I72+J72</f>
        <v>0</v>
      </c>
      <c r="I72" s="180"/>
      <c r="J72" s="146"/>
      <c r="K72" s="144"/>
      <c r="L72" s="117"/>
    </row>
    <row r="73" spans="2:12" ht="17.25" customHeight="1">
      <c r="B73" s="118"/>
      <c r="C73" s="69"/>
      <c r="D73" s="70"/>
      <c r="E73" s="71"/>
      <c r="F73" s="116"/>
      <c r="G73" s="116"/>
      <c r="H73" s="191"/>
      <c r="I73" s="180"/>
      <c r="J73" s="180"/>
      <c r="K73" s="144"/>
      <c r="L73" s="117"/>
    </row>
    <row r="74" spans="2:12" ht="89.25" customHeight="1">
      <c r="B74" s="118"/>
      <c r="C74" s="69"/>
      <c r="D74" s="70"/>
      <c r="E74" s="71"/>
      <c r="F74" s="97" t="s">
        <v>125</v>
      </c>
      <c r="G74" s="89" t="s">
        <v>147</v>
      </c>
      <c r="H74" s="145">
        <f>I74+J74</f>
        <v>250000</v>
      </c>
      <c r="I74" s="146">
        <f>I75+I77</f>
        <v>250000</v>
      </c>
      <c r="J74" s="146">
        <f>J75</f>
        <v>0</v>
      </c>
      <c r="K74" s="146">
        <f>K75</f>
        <v>0</v>
      </c>
      <c r="L74" s="15"/>
    </row>
    <row r="75" spans="2:13" ht="112.5" customHeight="1">
      <c r="B75" s="118" t="s">
        <v>126</v>
      </c>
      <c r="C75" s="69">
        <v>5061</v>
      </c>
      <c r="D75" s="70" t="s">
        <v>19</v>
      </c>
      <c r="E75" s="71" t="s">
        <v>81</v>
      </c>
      <c r="F75" s="119"/>
      <c r="G75" s="119"/>
      <c r="H75" s="179">
        <f>I75+J75</f>
        <v>250000</v>
      </c>
      <c r="I75" s="180">
        <v>250000</v>
      </c>
      <c r="J75" s="180"/>
      <c r="K75" s="144"/>
      <c r="L75" s="117"/>
      <c r="M75" s="117"/>
    </row>
    <row r="76" spans="2:13" ht="112.5" customHeight="1">
      <c r="B76" s="118"/>
      <c r="C76" s="69"/>
      <c r="D76" s="70"/>
      <c r="E76" s="71"/>
      <c r="F76" s="97" t="s">
        <v>163</v>
      </c>
      <c r="G76" s="89" t="s">
        <v>200</v>
      </c>
      <c r="H76" s="179">
        <f>H77+H78</f>
        <v>1335400</v>
      </c>
      <c r="I76" s="179"/>
      <c r="J76" s="179">
        <f>J77+J78</f>
        <v>1335400</v>
      </c>
      <c r="K76" s="179">
        <f>K77+K78</f>
        <v>1335400</v>
      </c>
      <c r="L76" s="117"/>
      <c r="M76" s="117"/>
    </row>
    <row r="77" spans="2:13" ht="77.25" customHeight="1">
      <c r="B77" s="118" t="s">
        <v>167</v>
      </c>
      <c r="C77" s="69">
        <v>7321</v>
      </c>
      <c r="D77" s="70" t="s">
        <v>96</v>
      </c>
      <c r="E77" s="71" t="s">
        <v>168</v>
      </c>
      <c r="F77" s="97"/>
      <c r="G77" s="89"/>
      <c r="H77" s="179">
        <f>I77+J77</f>
        <v>1335400</v>
      </c>
      <c r="I77" s="180"/>
      <c r="J77" s="180">
        <f>70000+874586+390814</f>
        <v>1335400</v>
      </c>
      <c r="K77" s="180">
        <f>70000+874586+390814</f>
        <v>1335400</v>
      </c>
      <c r="L77" s="117"/>
      <c r="M77" s="117"/>
    </row>
    <row r="78" spans="2:13" ht="11.25" customHeight="1">
      <c r="B78" s="118"/>
      <c r="C78" s="69"/>
      <c r="D78" s="70"/>
      <c r="E78" s="71"/>
      <c r="F78" s="97"/>
      <c r="G78" s="89"/>
      <c r="H78" s="179"/>
      <c r="I78" s="180"/>
      <c r="J78" s="180"/>
      <c r="K78" s="144"/>
      <c r="L78" s="117"/>
      <c r="M78" s="117"/>
    </row>
    <row r="79" spans="2:12" ht="43.5" customHeight="1">
      <c r="B79" s="118"/>
      <c r="C79" s="69"/>
      <c r="D79" s="70"/>
      <c r="E79" s="112" t="s">
        <v>145</v>
      </c>
      <c r="F79" s="105"/>
      <c r="G79" s="105"/>
      <c r="H79" s="146">
        <f>H74+H64</f>
        <v>5854774</v>
      </c>
      <c r="I79" s="146">
        <f>I64+I74+I77+I78</f>
        <v>5798768</v>
      </c>
      <c r="J79" s="146">
        <f>J64+J74+J77+J78</f>
        <v>1391406</v>
      </c>
      <c r="K79" s="146">
        <f>K64+K74+K77+K78</f>
        <v>1391406</v>
      </c>
      <c r="L79" s="61"/>
    </row>
    <row r="80" spans="2:12" ht="87" customHeight="1">
      <c r="B80" s="114" t="s">
        <v>85</v>
      </c>
      <c r="C80" s="114"/>
      <c r="D80" s="106"/>
      <c r="E80" s="115" t="s">
        <v>89</v>
      </c>
      <c r="F80" s="89"/>
      <c r="G80" s="89"/>
      <c r="H80" s="179"/>
      <c r="I80" s="146"/>
      <c r="J80" s="146"/>
      <c r="K80" s="146"/>
      <c r="L80" s="15"/>
    </row>
    <row r="81" spans="2:12" ht="81.75" customHeight="1">
      <c r="B81" s="114" t="s">
        <v>87</v>
      </c>
      <c r="C81" s="114"/>
      <c r="D81" s="105"/>
      <c r="E81" s="115" t="s">
        <v>89</v>
      </c>
      <c r="F81" s="89"/>
      <c r="G81" s="89"/>
      <c r="H81" s="179"/>
      <c r="I81" s="146"/>
      <c r="J81" s="146"/>
      <c r="K81" s="146"/>
      <c r="L81" s="15"/>
    </row>
    <row r="82" spans="2:12" ht="76.5" customHeight="1">
      <c r="B82" s="118">
        <v>1014082</v>
      </c>
      <c r="C82" s="69">
        <v>4082</v>
      </c>
      <c r="D82" s="108" t="s">
        <v>38</v>
      </c>
      <c r="E82" s="71" t="s">
        <v>111</v>
      </c>
      <c r="F82" s="97" t="s">
        <v>88</v>
      </c>
      <c r="G82" s="89" t="s">
        <v>143</v>
      </c>
      <c r="H82" s="145">
        <f>I82+J82</f>
        <v>337475</v>
      </c>
      <c r="I82" s="146">
        <f>450000-80000-32525</f>
        <v>337475</v>
      </c>
      <c r="J82" s="146"/>
      <c r="K82" s="146"/>
      <c r="L82" s="15"/>
    </row>
    <row r="83" spans="2:12" ht="76.5" customHeight="1">
      <c r="B83" s="118">
        <v>1017324</v>
      </c>
      <c r="C83" s="69">
        <v>7324</v>
      </c>
      <c r="D83" s="108" t="s">
        <v>96</v>
      </c>
      <c r="E83" s="71" t="s">
        <v>198</v>
      </c>
      <c r="F83" s="97" t="s">
        <v>163</v>
      </c>
      <c r="G83" s="89" t="s">
        <v>200</v>
      </c>
      <c r="H83" s="145">
        <f>I83+J83</f>
        <v>237400</v>
      </c>
      <c r="I83" s="146"/>
      <c r="J83" s="146">
        <f>27400+100000+110000</f>
        <v>237400</v>
      </c>
      <c r="K83" s="146">
        <f>27400+100000+110000</f>
        <v>237400</v>
      </c>
      <c r="L83" s="15"/>
    </row>
    <row r="84" spans="2:12" ht="33.75" customHeight="1">
      <c r="B84" s="120"/>
      <c r="C84" s="120"/>
      <c r="D84" s="121"/>
      <c r="E84" s="115" t="s">
        <v>145</v>
      </c>
      <c r="F84" s="89"/>
      <c r="G84" s="89"/>
      <c r="H84" s="145">
        <f>I84+J84</f>
        <v>574875</v>
      </c>
      <c r="I84" s="146">
        <f>I82</f>
        <v>337475</v>
      </c>
      <c r="J84" s="146">
        <f>J82+J83</f>
        <v>237400</v>
      </c>
      <c r="K84" s="146">
        <f>K82+K83</f>
        <v>237400</v>
      </c>
      <c r="L84" s="15"/>
    </row>
    <row r="85" spans="2:12" ht="39" customHeight="1">
      <c r="B85" s="107"/>
      <c r="C85" s="107"/>
      <c r="D85" s="108"/>
      <c r="E85" s="115" t="s">
        <v>169</v>
      </c>
      <c r="F85" s="97"/>
      <c r="G85" s="97"/>
      <c r="H85" s="145">
        <f>I85+J85</f>
        <v>45724357.08</v>
      </c>
      <c r="I85" s="146">
        <f>I61+I79+I84</f>
        <v>35669614</v>
      </c>
      <c r="J85" s="146">
        <f>J61+J79+J84</f>
        <v>10054743.08</v>
      </c>
      <c r="K85" s="146">
        <f>K61+K79+K84</f>
        <v>9899743.08</v>
      </c>
      <c r="L85" s="15"/>
    </row>
    <row r="86" spans="2:12" ht="17.25" customHeight="1">
      <c r="B86" s="175"/>
      <c r="C86" s="175"/>
      <c r="D86" s="175"/>
      <c r="E86" s="175"/>
      <c r="F86" s="175"/>
      <c r="G86" s="135"/>
      <c r="H86" s="166"/>
      <c r="I86" s="122"/>
      <c r="J86" s="123"/>
      <c r="K86" s="123"/>
      <c r="L86" s="15"/>
    </row>
    <row r="87" spans="2:12" ht="42" customHeight="1">
      <c r="B87" s="202" t="s">
        <v>205</v>
      </c>
      <c r="C87" s="202"/>
      <c r="D87" s="202"/>
      <c r="E87" s="202"/>
      <c r="F87" s="176"/>
      <c r="G87" s="208" t="s">
        <v>206</v>
      </c>
      <c r="H87" s="208"/>
      <c r="I87" s="208"/>
      <c r="J87" s="123"/>
      <c r="K87" s="123"/>
      <c r="L87" s="15"/>
    </row>
    <row r="88" spans="2:12" ht="18.75">
      <c r="B88" s="15"/>
      <c r="C88" s="55" t="s">
        <v>3</v>
      </c>
      <c r="D88" s="55"/>
      <c r="E88" s="55"/>
      <c r="F88" s="55"/>
      <c r="G88" s="55"/>
      <c r="H88" s="55"/>
      <c r="I88" s="56"/>
      <c r="J88" s="57"/>
      <c r="K88" s="57"/>
      <c r="L88" s="15"/>
    </row>
    <row r="89" spans="2:12" ht="18.75">
      <c r="B89" s="15"/>
      <c r="C89" s="15"/>
      <c r="D89" s="15"/>
      <c r="E89" s="15"/>
      <c r="F89" s="15"/>
      <c r="G89" s="15"/>
      <c r="H89" s="15"/>
      <c r="I89" s="58"/>
      <c r="J89" s="59"/>
      <c r="K89" s="59"/>
      <c r="L89" s="15"/>
    </row>
    <row r="90" spans="2:12" ht="18.75">
      <c r="B90" s="15"/>
      <c r="C90" s="15"/>
      <c r="D90" s="15"/>
      <c r="E90" s="129"/>
      <c r="F90" s="15"/>
      <c r="G90" s="15"/>
      <c r="H90" s="15"/>
      <c r="I90" s="58"/>
      <c r="J90" s="167"/>
      <c r="K90" s="168"/>
      <c r="L90" s="169"/>
    </row>
    <row r="91" spans="2:12" ht="22.5">
      <c r="B91" s="15"/>
      <c r="C91" s="15"/>
      <c r="D91" s="15"/>
      <c r="E91" s="15"/>
      <c r="F91" s="15"/>
      <c r="G91" s="15"/>
      <c r="H91" s="15"/>
      <c r="I91" s="60"/>
      <c r="J91" s="168"/>
      <c r="K91" s="170"/>
      <c r="L91" s="169"/>
    </row>
    <row r="92" spans="2:12" ht="18.75">
      <c r="B92" s="15"/>
      <c r="C92" s="15"/>
      <c r="D92" s="125"/>
      <c r="E92" s="15"/>
      <c r="F92" s="15"/>
      <c r="G92" s="15"/>
      <c r="H92" s="15"/>
      <c r="I92" s="59"/>
      <c r="J92" s="171"/>
      <c r="K92" s="171"/>
      <c r="L92" s="169"/>
    </row>
    <row r="93" spans="2:12" ht="18.75">
      <c r="B93" s="15"/>
      <c r="C93" s="15"/>
      <c r="D93" s="125"/>
      <c r="E93" s="15"/>
      <c r="F93" s="15"/>
      <c r="G93" s="15"/>
      <c r="H93" s="15"/>
      <c r="I93" s="59"/>
      <c r="J93" s="60"/>
      <c r="K93" s="59"/>
      <c r="L93" s="15"/>
    </row>
    <row r="94" ht="12.75">
      <c r="D94" s="126"/>
    </row>
    <row r="95" spans="4:10" ht="18.75">
      <c r="D95" s="125"/>
      <c r="I95" s="130"/>
      <c r="J95" s="130"/>
    </row>
    <row r="96" ht="18.75">
      <c r="D96" s="125"/>
    </row>
    <row r="97" ht="18.75">
      <c r="D97" s="125"/>
    </row>
    <row r="98" ht="18.75">
      <c r="D98" s="125"/>
    </row>
    <row r="99" ht="18.75">
      <c r="D99" s="125"/>
    </row>
    <row r="100" ht="18.75">
      <c r="D100" s="125"/>
    </row>
    <row r="101" ht="18.75">
      <c r="D101" s="125"/>
    </row>
    <row r="102" ht="18.75">
      <c r="D102" s="125"/>
    </row>
    <row r="103" ht="18.75">
      <c r="D103" s="15"/>
    </row>
    <row r="104" ht="18.75">
      <c r="D104" s="125"/>
    </row>
    <row r="105" ht="18.75">
      <c r="D105" s="125"/>
    </row>
    <row r="106" ht="18.75">
      <c r="D106" s="125"/>
    </row>
    <row r="107" ht="18.75">
      <c r="D107" s="125"/>
    </row>
    <row r="108" ht="18.75">
      <c r="D108" s="125"/>
    </row>
    <row r="109" ht="18.75">
      <c r="D109" s="125"/>
    </row>
    <row r="110" ht="18.75">
      <c r="D110" s="125"/>
    </row>
    <row r="111" ht="18.75">
      <c r="D111" s="125"/>
    </row>
    <row r="112" ht="18.75">
      <c r="D112" s="125"/>
    </row>
    <row r="114" ht="23.25">
      <c r="D114" s="7"/>
    </row>
    <row r="115" ht="18.75">
      <c r="D115" s="125"/>
    </row>
    <row r="116" ht="18.75">
      <c r="D116" s="15"/>
    </row>
    <row r="120" spans="4:5" ht="30">
      <c r="D120" s="124"/>
      <c r="E120" s="127"/>
    </row>
  </sheetData>
  <sheetProtection/>
  <mergeCells count="15">
    <mergeCell ref="B87:E87"/>
    <mergeCell ref="B7:B8"/>
    <mergeCell ref="J7:K7"/>
    <mergeCell ref="G7:G8"/>
    <mergeCell ref="H7:H8"/>
    <mergeCell ref="G87:I87"/>
    <mergeCell ref="M7:M8"/>
    <mergeCell ref="D7:D8"/>
    <mergeCell ref="E7:E8"/>
    <mergeCell ref="F7:F8"/>
    <mergeCell ref="I7:I8"/>
    <mergeCell ref="B4:K4"/>
    <mergeCell ref="C5:D5"/>
    <mergeCell ref="C6:D6"/>
    <mergeCell ref="C7:C8"/>
  </mergeCells>
  <printOptions/>
  <pageMargins left="0.31" right="0.24" top="0.5511811023622047" bottom="0.5905511811023623" header="0.31496062992125984" footer="0.31496062992125984"/>
  <pageSetup horizontalDpi="600" verticalDpi="600" orientation="landscape" paperSize="9" scale="39" r:id="rId1"/>
  <headerFooter differentFirst="1" alignWithMargins="0">
    <oddHeader>&amp;RПродовження додатка 6</oddHeader>
  </headerFooter>
  <rowBreaks count="3" manualBreakCount="3">
    <brk id="23" max="10" man="1"/>
    <brk id="34" max="10" man="1"/>
    <brk id="65" max="10" man="1"/>
  </rowBreaks>
</worksheet>
</file>

<file path=xl/worksheets/sheet2.xml><?xml version="1.0" encoding="utf-8"?>
<worksheet xmlns="http://schemas.openxmlformats.org/spreadsheetml/2006/main" xmlns:r="http://schemas.openxmlformats.org/officeDocument/2006/relationships">
  <dimension ref="B1:K39"/>
  <sheetViews>
    <sheetView view="pageBreakPreview" zoomScale="50" zoomScaleNormal="50" zoomScaleSheetLayoutView="50" zoomScalePageLayoutView="25" workbookViewId="0" topLeftCell="A5">
      <selection activeCell="F17" sqref="F17"/>
    </sheetView>
  </sheetViews>
  <sheetFormatPr defaultColWidth="9.00390625" defaultRowHeight="12.75"/>
  <cols>
    <col min="1" max="1" width="6.00390625" style="0" customWidth="1"/>
    <col min="2" max="2" width="18.875" style="0" customWidth="1"/>
    <col min="3" max="3" width="15.625" style="0" customWidth="1"/>
    <col min="4" max="4" width="15.25390625" style="0" customWidth="1"/>
    <col min="5" max="5" width="61.625" style="0" customWidth="1"/>
    <col min="6" max="6" width="69.75390625" style="0" customWidth="1"/>
    <col min="7" max="7" width="28.00390625" style="0" customWidth="1"/>
    <col min="8" max="8" width="21.375" style="0" customWidth="1"/>
    <col min="9" max="9" width="18.75390625" style="0" customWidth="1"/>
    <col min="11" max="11" width="19.25390625" style="0" customWidth="1"/>
  </cols>
  <sheetData>
    <row r="1" spans="8:9" ht="27.75" customHeight="1">
      <c r="H1" s="15" t="s">
        <v>54</v>
      </c>
      <c r="I1" s="11"/>
    </row>
    <row r="2" spans="8:9" ht="18.75">
      <c r="H2" s="15" t="s">
        <v>52</v>
      </c>
      <c r="I2" s="11"/>
    </row>
    <row r="3" spans="8:9" ht="18.75">
      <c r="H3" s="15" t="s">
        <v>12</v>
      </c>
      <c r="I3" s="11"/>
    </row>
    <row r="4" spans="5:9" ht="58.5" customHeight="1">
      <c r="E4" s="209" t="s">
        <v>74</v>
      </c>
      <c r="F4" s="209"/>
      <c r="G4" s="209"/>
      <c r="H4" s="209"/>
      <c r="I4" s="7"/>
    </row>
    <row r="5" spans="5:11" ht="24" thickBot="1">
      <c r="E5" s="7"/>
      <c r="F5" s="7"/>
      <c r="G5" s="7"/>
      <c r="H5" s="7" t="s">
        <v>3</v>
      </c>
      <c r="I5" s="7" t="s">
        <v>2</v>
      </c>
      <c r="K5" s="1"/>
    </row>
    <row r="6" spans="2:11" ht="12.75" customHeight="1">
      <c r="B6" s="203" t="s">
        <v>13</v>
      </c>
      <c r="C6" s="200" t="s">
        <v>8</v>
      </c>
      <c r="D6" s="203" t="s">
        <v>14</v>
      </c>
      <c r="E6" s="195" t="s">
        <v>15</v>
      </c>
      <c r="F6" s="195" t="s">
        <v>16</v>
      </c>
      <c r="G6" s="195" t="s">
        <v>0</v>
      </c>
      <c r="H6" s="195" t="s">
        <v>1</v>
      </c>
      <c r="I6" s="195" t="s">
        <v>17</v>
      </c>
      <c r="K6" s="192"/>
    </row>
    <row r="7" spans="2:11" ht="133.5" customHeight="1" thickBot="1">
      <c r="B7" s="204"/>
      <c r="C7" s="210"/>
      <c r="D7" s="212"/>
      <c r="E7" s="207"/>
      <c r="F7" s="207"/>
      <c r="G7" s="207"/>
      <c r="H7" s="207"/>
      <c r="I7" s="207"/>
      <c r="K7" s="192"/>
    </row>
    <row r="8" spans="2:9" ht="29.25" customHeight="1">
      <c r="B8" s="17"/>
      <c r="C8" s="14"/>
      <c r="D8" s="16"/>
      <c r="E8" s="8" t="s">
        <v>21</v>
      </c>
      <c r="F8" s="9"/>
      <c r="G8" s="10"/>
      <c r="H8" s="9"/>
      <c r="I8" s="10"/>
    </row>
    <row r="9" spans="2:9" ht="57.75" customHeight="1">
      <c r="B9" s="42"/>
      <c r="C9" s="25" t="s">
        <v>60</v>
      </c>
      <c r="D9" s="26" t="s">
        <v>61</v>
      </c>
      <c r="E9" s="27" t="s">
        <v>62</v>
      </c>
      <c r="F9" s="43" t="s">
        <v>63</v>
      </c>
      <c r="G9" s="28">
        <v>200</v>
      </c>
      <c r="H9" s="20"/>
      <c r="I9" s="28">
        <v>200</v>
      </c>
    </row>
    <row r="10" spans="2:9" ht="68.25" customHeight="1">
      <c r="B10" s="20"/>
      <c r="C10" s="21" t="s">
        <v>6</v>
      </c>
      <c r="D10" s="20">
        <v>1090</v>
      </c>
      <c r="E10" s="15" t="s">
        <v>5</v>
      </c>
      <c r="F10" s="23" t="s">
        <v>22</v>
      </c>
      <c r="G10" s="44">
        <v>54.85</v>
      </c>
      <c r="H10" s="45"/>
      <c r="I10" s="28" t="e">
        <f>#N/A</f>
        <v>#N/A</v>
      </c>
    </row>
    <row r="11" spans="2:9" ht="59.25" customHeight="1">
      <c r="B11" s="46"/>
      <c r="C11" s="18" t="s">
        <v>7</v>
      </c>
      <c r="D11" s="18" t="s">
        <v>20</v>
      </c>
      <c r="E11" s="19" t="s">
        <v>11</v>
      </c>
      <c r="F11" s="23" t="s">
        <v>22</v>
      </c>
      <c r="G11" s="28">
        <v>10</v>
      </c>
      <c r="H11" s="45"/>
      <c r="I11" s="28" t="e">
        <f>#N/A</f>
        <v>#N/A</v>
      </c>
    </row>
    <row r="12" spans="2:9" ht="77.25" customHeight="1">
      <c r="B12" s="20"/>
      <c r="C12" s="21" t="s">
        <v>25</v>
      </c>
      <c r="D12" s="20">
        <v>1040</v>
      </c>
      <c r="E12" s="22" t="s">
        <v>23</v>
      </c>
      <c r="F12" s="24" t="s">
        <v>24</v>
      </c>
      <c r="G12" s="28">
        <v>11</v>
      </c>
      <c r="H12" s="45"/>
      <c r="I12" s="28" t="e">
        <f>#N/A</f>
        <v>#N/A</v>
      </c>
    </row>
    <row r="13" spans="2:9" ht="71.25" customHeight="1">
      <c r="B13" s="20"/>
      <c r="C13" s="18" t="s">
        <v>26</v>
      </c>
      <c r="D13" s="18" t="s">
        <v>27</v>
      </c>
      <c r="E13" s="37" t="s">
        <v>28</v>
      </c>
      <c r="F13" s="24" t="s">
        <v>29</v>
      </c>
      <c r="G13" s="28">
        <v>102.6</v>
      </c>
      <c r="H13" s="45"/>
      <c r="I13" s="28" t="e">
        <f>#N/A</f>
        <v>#N/A</v>
      </c>
    </row>
    <row r="14" spans="2:9" ht="75">
      <c r="B14" s="20"/>
      <c r="C14" s="18"/>
      <c r="D14" s="18"/>
      <c r="E14" s="29"/>
      <c r="F14" s="30" t="s">
        <v>30</v>
      </c>
      <c r="G14" s="28">
        <v>100</v>
      </c>
      <c r="H14" s="28"/>
      <c r="I14" s="28" t="e">
        <f>#N/A</f>
        <v>#N/A</v>
      </c>
    </row>
    <row r="15" spans="2:9" ht="1.5" customHeight="1">
      <c r="B15" s="20"/>
      <c r="C15" s="18" t="s">
        <v>64</v>
      </c>
      <c r="D15" s="18" t="s">
        <v>27</v>
      </c>
      <c r="E15" s="31" t="s">
        <v>65</v>
      </c>
      <c r="F15" s="30" t="s">
        <v>30</v>
      </c>
      <c r="G15" s="28"/>
      <c r="H15" s="28"/>
      <c r="I15" s="28" t="e">
        <f>#N/A</f>
        <v>#N/A</v>
      </c>
    </row>
    <row r="16" spans="2:9" ht="71.25" customHeight="1">
      <c r="B16" s="20"/>
      <c r="C16" s="32" t="s">
        <v>31</v>
      </c>
      <c r="D16" s="32" t="s">
        <v>32</v>
      </c>
      <c r="E16" s="33" t="s">
        <v>33</v>
      </c>
      <c r="F16" s="43" t="s">
        <v>34</v>
      </c>
      <c r="G16" s="41">
        <v>70</v>
      </c>
      <c r="H16" s="45"/>
      <c r="I16" s="41" t="e">
        <f>#N/A</f>
        <v>#N/A</v>
      </c>
    </row>
    <row r="17" spans="2:9" ht="71.25" customHeight="1">
      <c r="B17" s="20"/>
      <c r="C17" s="32"/>
      <c r="D17" s="32"/>
      <c r="E17" s="33"/>
      <c r="F17" s="34" t="s">
        <v>35</v>
      </c>
      <c r="G17" s="47">
        <v>7.856</v>
      </c>
      <c r="H17" s="45"/>
      <c r="I17" s="41" t="e">
        <f>#N/A</f>
        <v>#N/A</v>
      </c>
    </row>
    <row r="18" spans="2:9" ht="166.5" customHeight="1">
      <c r="B18" s="46"/>
      <c r="C18" s="32"/>
      <c r="D18" s="32"/>
      <c r="E18" s="33"/>
      <c r="F18" s="30" t="s">
        <v>36</v>
      </c>
      <c r="G18" s="28">
        <v>1409.668</v>
      </c>
      <c r="H18" s="45">
        <v>300.489</v>
      </c>
      <c r="I18" s="28" t="e">
        <f>#N/A</f>
        <v>#N/A</v>
      </c>
    </row>
    <row r="19" spans="2:9" ht="51" customHeight="1">
      <c r="B19" s="20"/>
      <c r="C19" s="35" t="s">
        <v>37</v>
      </c>
      <c r="D19" s="35" t="s">
        <v>38</v>
      </c>
      <c r="E19" s="48" t="s">
        <v>39</v>
      </c>
      <c r="F19" s="36" t="s">
        <v>40</v>
      </c>
      <c r="G19" s="44">
        <v>21.4</v>
      </c>
      <c r="H19" s="45"/>
      <c r="I19" s="28" t="e">
        <f>#N/A</f>
        <v>#N/A</v>
      </c>
    </row>
    <row r="20" spans="2:9" ht="99" customHeight="1">
      <c r="B20" s="20"/>
      <c r="C20" s="35"/>
      <c r="D20" s="35"/>
      <c r="E20" s="48"/>
      <c r="F20" s="36" t="s">
        <v>55</v>
      </c>
      <c r="G20" s="44">
        <v>2</v>
      </c>
      <c r="H20" s="45"/>
      <c r="I20" s="28" t="e">
        <f>#N/A</f>
        <v>#N/A</v>
      </c>
    </row>
    <row r="21" spans="2:9" ht="87.75" customHeight="1">
      <c r="B21" s="20"/>
      <c r="C21" s="18" t="s">
        <v>9</v>
      </c>
      <c r="D21" s="18" t="s">
        <v>19</v>
      </c>
      <c r="E21" s="37" t="s">
        <v>10</v>
      </c>
      <c r="F21" s="34" t="s">
        <v>41</v>
      </c>
      <c r="G21" s="47">
        <v>18</v>
      </c>
      <c r="H21" s="49"/>
      <c r="I21" s="41" t="e">
        <f>#N/A</f>
        <v>#N/A</v>
      </c>
    </row>
    <row r="22" spans="2:9" ht="71.25" customHeight="1">
      <c r="B22" s="20"/>
      <c r="C22" s="18"/>
      <c r="D22" s="18"/>
      <c r="E22" s="50"/>
      <c r="F22" s="36" t="s">
        <v>42</v>
      </c>
      <c r="G22" s="28">
        <v>2</v>
      </c>
      <c r="H22" s="51"/>
      <c r="I22" s="28" t="e">
        <f>#N/A</f>
        <v>#N/A</v>
      </c>
    </row>
    <row r="23" spans="2:9" ht="93.75" customHeight="1">
      <c r="B23" s="46"/>
      <c r="C23" s="18" t="s">
        <v>43</v>
      </c>
      <c r="D23" s="18" t="s">
        <v>44</v>
      </c>
      <c r="E23" s="52" t="s">
        <v>45</v>
      </c>
      <c r="F23" s="34" t="s">
        <v>46</v>
      </c>
      <c r="G23" s="47"/>
      <c r="H23" s="45">
        <v>421.98</v>
      </c>
      <c r="I23" s="41" t="e">
        <f>#N/A</f>
        <v>#N/A</v>
      </c>
    </row>
    <row r="24" spans="2:9" ht="93.75" customHeight="1">
      <c r="B24" s="46"/>
      <c r="C24" s="18" t="s">
        <v>66</v>
      </c>
      <c r="D24" s="18" t="s">
        <v>67</v>
      </c>
      <c r="E24" s="53" t="s">
        <v>68</v>
      </c>
      <c r="F24" s="34" t="s">
        <v>46</v>
      </c>
      <c r="G24" s="47"/>
      <c r="H24" s="45">
        <v>34.888</v>
      </c>
      <c r="I24" s="41" t="e">
        <f>#N/A</f>
        <v>#N/A</v>
      </c>
    </row>
    <row r="25" spans="2:9" ht="93.75" customHeight="1">
      <c r="B25" s="46"/>
      <c r="C25" s="18" t="s">
        <v>69</v>
      </c>
      <c r="D25" s="18" t="s">
        <v>44</v>
      </c>
      <c r="E25" s="53" t="s">
        <v>70</v>
      </c>
      <c r="F25" s="30" t="s">
        <v>30</v>
      </c>
      <c r="G25" s="47"/>
      <c r="H25" s="45">
        <v>90.745</v>
      </c>
      <c r="I25" s="41" t="e">
        <f>#N/A</f>
        <v>#N/A</v>
      </c>
    </row>
    <row r="26" spans="2:9" ht="93.75" customHeight="1">
      <c r="B26" s="46"/>
      <c r="C26" s="18"/>
      <c r="D26" s="18"/>
      <c r="E26" s="53"/>
      <c r="F26" s="30" t="s">
        <v>29</v>
      </c>
      <c r="G26" s="47"/>
      <c r="H26" s="45">
        <v>200</v>
      </c>
      <c r="I26" s="41" t="e">
        <f>#N/A</f>
        <v>#N/A</v>
      </c>
    </row>
    <row r="27" spans="2:9" ht="93.75" customHeight="1">
      <c r="B27" s="46"/>
      <c r="C27" s="18" t="s">
        <v>71</v>
      </c>
      <c r="D27" s="18" t="s">
        <v>72</v>
      </c>
      <c r="E27" s="53" t="s">
        <v>73</v>
      </c>
      <c r="F27" s="43" t="s">
        <v>63</v>
      </c>
      <c r="G27" s="47">
        <v>154.7</v>
      </c>
      <c r="H27" s="45"/>
      <c r="I27" s="41" t="e">
        <f>#N/A</f>
        <v>#N/A</v>
      </c>
    </row>
    <row r="28" spans="2:9" ht="104.25" customHeight="1">
      <c r="B28" s="20"/>
      <c r="C28" s="18" t="s">
        <v>4</v>
      </c>
      <c r="D28" s="18" t="s">
        <v>18</v>
      </c>
      <c r="E28" s="37" t="s">
        <v>47</v>
      </c>
      <c r="F28" s="24" t="s">
        <v>48</v>
      </c>
      <c r="G28" s="28">
        <v>171.319</v>
      </c>
      <c r="H28" s="45"/>
      <c r="I28" s="28" t="e">
        <f>#N/A</f>
        <v>#N/A</v>
      </c>
    </row>
    <row r="29" spans="2:9" ht="71.25" customHeight="1">
      <c r="B29" s="46"/>
      <c r="C29" s="18"/>
      <c r="D29" s="18"/>
      <c r="E29" s="37"/>
      <c r="F29" s="24" t="s">
        <v>49</v>
      </c>
      <c r="G29" s="28">
        <v>1</v>
      </c>
      <c r="H29" s="45"/>
      <c r="I29" s="28" t="e">
        <f>#N/A</f>
        <v>#N/A</v>
      </c>
    </row>
    <row r="30" spans="2:9" ht="90.75" customHeight="1">
      <c r="B30" s="20"/>
      <c r="C30" s="18"/>
      <c r="D30" s="18"/>
      <c r="E30" s="54"/>
      <c r="F30" s="34" t="s">
        <v>46</v>
      </c>
      <c r="G30" s="28">
        <v>90.9</v>
      </c>
      <c r="H30" s="45"/>
      <c r="I30" s="28" t="e">
        <f>#N/A</f>
        <v>#N/A</v>
      </c>
    </row>
    <row r="31" spans="2:9" ht="69.75" customHeight="1" hidden="1">
      <c r="B31" s="46"/>
      <c r="C31" s="18"/>
      <c r="D31" s="18"/>
      <c r="E31" s="54"/>
      <c r="F31" s="38"/>
      <c r="G31" s="39"/>
      <c r="H31" s="49"/>
      <c r="I31" s="28" t="e">
        <f>#N/A</f>
        <v>#N/A</v>
      </c>
    </row>
    <row r="32" spans="2:9" ht="51.75" customHeight="1">
      <c r="B32" s="46"/>
      <c r="C32" s="18" t="s">
        <v>56</v>
      </c>
      <c r="D32" s="18" t="s">
        <v>57</v>
      </c>
      <c r="E32" s="54" t="s">
        <v>58</v>
      </c>
      <c r="F32" s="34" t="s">
        <v>35</v>
      </c>
      <c r="G32" s="39">
        <v>32.144</v>
      </c>
      <c r="H32" s="49"/>
      <c r="I32" s="28" t="e">
        <f>#N/A</f>
        <v>#N/A</v>
      </c>
    </row>
    <row r="33" spans="2:9" ht="176.25" customHeight="1">
      <c r="B33" s="46"/>
      <c r="C33" s="18"/>
      <c r="D33" s="18"/>
      <c r="E33" s="54"/>
      <c r="F33" s="30" t="s">
        <v>59</v>
      </c>
      <c r="G33" s="39">
        <v>15.856</v>
      </c>
      <c r="H33" s="49">
        <v>7.365</v>
      </c>
      <c r="I33" s="28" t="e">
        <f>#N/A</f>
        <v>#N/A</v>
      </c>
    </row>
    <row r="34" spans="2:9" ht="39" customHeight="1">
      <c r="B34" s="20"/>
      <c r="C34" s="18"/>
      <c r="D34" s="18"/>
      <c r="E34" s="40" t="s">
        <v>53</v>
      </c>
      <c r="F34" s="20"/>
      <c r="G34" s="41">
        <f>G33+G32+G30+G29+G28+G27+G26+G25+G24+G23+G22+G21+G20+G19+G18+G17+G16+G15+G14+G13+G12+G11+G10+G9</f>
        <v>2475.2929999999997</v>
      </c>
      <c r="H34" s="41">
        <f>H33+H32+H30+H29+H28+H27+H26+H25+H24+H23+H22+H21+H20+H19+H18+H17+H16+H15+H14+H13+H12+H11+H10+H9</f>
        <v>1055.467</v>
      </c>
      <c r="I34" s="41" t="e">
        <f>I33+I32+I30+I29+I28+I27+I26+I25+I24+I23+I22+I21+I20+I19+I18+I17+I16+I15+I14+I13+I12+I11+I10+I9</f>
        <v>#N/A</v>
      </c>
    </row>
    <row r="35" spans="3:9" ht="23.25">
      <c r="C35" s="211" t="s">
        <v>50</v>
      </c>
      <c r="D35" s="211"/>
      <c r="E35" s="211"/>
      <c r="F35" s="211"/>
      <c r="G35" s="12"/>
      <c r="H35" s="13"/>
      <c r="I35" s="2"/>
    </row>
    <row r="36" spans="3:9" ht="23.25">
      <c r="C36" s="211"/>
      <c r="D36" s="211"/>
      <c r="E36" s="211"/>
      <c r="F36" s="211"/>
      <c r="G36" s="12"/>
      <c r="H36" s="13" t="s">
        <v>51</v>
      </c>
      <c r="I36" s="2"/>
    </row>
    <row r="37" spans="3:9" ht="14.25">
      <c r="C37" s="6" t="s">
        <v>3</v>
      </c>
      <c r="D37" s="6"/>
      <c r="E37" s="6"/>
      <c r="F37" s="5"/>
      <c r="G37" s="4"/>
      <c r="H37" s="5"/>
      <c r="I37" s="5"/>
    </row>
    <row r="38" ht="12.75">
      <c r="G38" s="3"/>
    </row>
    <row r="39" ht="12.75">
      <c r="G39" s="3"/>
    </row>
  </sheetData>
  <sheetProtection/>
  <mergeCells count="11">
    <mergeCell ref="C35:F36"/>
    <mergeCell ref="K6:K7"/>
    <mergeCell ref="D6:D7"/>
    <mergeCell ref="E6:E7"/>
    <mergeCell ref="I6:I7"/>
    <mergeCell ref="E4:H4"/>
    <mergeCell ref="F6:F7"/>
    <mergeCell ref="G6:G7"/>
    <mergeCell ref="C6:C7"/>
    <mergeCell ref="B6:B7"/>
    <mergeCell ref="H6:H7"/>
  </mergeCells>
  <printOptions/>
  <pageMargins left="0.984251968503937" right="0.5905511811023623" top="0.54375" bottom="0.5905511811023623" header="0.31496062992125984" footer="0.31496062992125984"/>
  <pageSetup horizontalDpi="600" verticalDpi="600" orientation="landscape" paperSize="9" scale="37" r:id="rId1"/>
  <headerFooter alignWithMargins="0">
    <oddHeader xml:space="preserve">&amp;RПродовження додатка 9
до рішення районної ради        </oddHeader>
  </headerFooter>
  <rowBreaks count="1" manualBreakCount="1">
    <brk id="22"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Matrix</dc:creator>
  <cp:keywords/>
  <dc:description/>
  <cp:lastModifiedBy>Користувач Windows</cp:lastModifiedBy>
  <cp:lastPrinted>2020-07-23T14:53:41Z</cp:lastPrinted>
  <dcterms:created xsi:type="dcterms:W3CDTF">2009-12-17T12:30:57Z</dcterms:created>
  <dcterms:modified xsi:type="dcterms:W3CDTF">2020-08-04T08:40:42Z</dcterms:modified>
  <cp:category/>
  <cp:version/>
  <cp:contentType/>
  <cp:contentStatus/>
</cp:coreProperties>
</file>