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Лист1" sheetId="1" r:id="rId1"/>
  </sheets>
  <definedNames>
    <definedName name="_xlnm.Print_Titles" localSheetId="0">'Лист1'!$10:$14</definedName>
    <definedName name="_xlnm.Print_Area" localSheetId="0">'Лист1'!$A$1:$P$60</definedName>
  </definedNames>
  <calcPr fullCalcOnLoad="1"/>
</workbook>
</file>

<file path=xl/sharedStrings.xml><?xml version="1.0" encoding="utf-8"?>
<sst xmlns="http://schemas.openxmlformats.org/spreadsheetml/2006/main" count="136" uniqueCount="115">
  <si>
    <t>отг м. Баштанка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</si>
  <si>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</si>
  <si>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</si>
  <si>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</si>
  <si>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</si>
  <si>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</si>
  <si>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</si>
  <si>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</si>
  <si>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</si>
  <si>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0100000</t>
  </si>
  <si>
    <t>Баштанська міська рада</t>
  </si>
  <si>
    <t>0110000</t>
  </si>
  <si>
    <t>0910</t>
  </si>
  <si>
    <t>1010</t>
  </si>
  <si>
    <t xml:space="preserve"> </t>
  </si>
  <si>
    <t>до рішення  міської  ради</t>
  </si>
  <si>
    <t>у тому числі видатки за рахунок цільових субвенцій з державного бюджету</t>
  </si>
  <si>
    <t>Освіта</t>
  </si>
  <si>
    <t>Відділ освіти, молоді та спорту виконавчого комітету Баштанської міської ради</t>
  </si>
  <si>
    <t>Разом</t>
  </si>
  <si>
    <t>1020</t>
  </si>
  <si>
    <t>0921</t>
  </si>
  <si>
    <t>0600000</t>
  </si>
  <si>
    <t>0610000</t>
  </si>
  <si>
    <t>0611000</t>
  </si>
  <si>
    <t>0611010</t>
  </si>
  <si>
    <t>Надання дошкільної освіти</t>
  </si>
  <si>
    <t>0611020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</si>
  <si>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</si>
  <si>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</si>
  <si>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</si>
  <si>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(грн)</t>
  </si>
  <si>
    <t>видатків  міського бюджету  на 2020 рік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</si>
  <si>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</si>
  <si>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</si>
  <si>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</si>
  <si>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</si>
  <si>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загальної середньої освіти закладами  загальної середньої освіти ( у тому числі з дошкільними підрозділами (відділеннями, групами))</t>
  </si>
  <si>
    <t>Зміни до розподілу</t>
  </si>
  <si>
    <t>0443</t>
  </si>
  <si>
    <t>з них:</t>
  </si>
  <si>
    <t>за рахунок залишку коштів, що утворився на початок бюджетного періоду (залишок коштів міського бюджету станом на 01.01.2020)</t>
  </si>
  <si>
    <t>Додаток 3</t>
  </si>
  <si>
    <t>Заступник міського голови з питань діяльності виконавчих органів ради</t>
  </si>
  <si>
    <t>Світлана  ЄВДОЩЕНКО</t>
  </si>
  <si>
    <t>0617321</t>
  </si>
  <si>
    <t>Будівництво освітніх установ та закладів</t>
  </si>
  <si>
    <t>0611090</t>
  </si>
  <si>
    <t>1090</t>
  </si>
  <si>
    <t>0960</t>
  </si>
  <si>
    <t>Надання позашкільної освіти  закладами позашкільної освіти, заходи із позашкільної роботи з дітьми</t>
  </si>
  <si>
    <t>0611162</t>
  </si>
  <si>
    <t>1162</t>
  </si>
  <si>
    <t>0990</t>
  </si>
  <si>
    <t>Інші програми та заходи у сфері освіти</t>
  </si>
  <si>
    <t>1000000</t>
  </si>
  <si>
    <t>Відділ розвитку культури і туризму виконавчого комітету Баштанської міської ради</t>
  </si>
  <si>
    <t>1010000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</si>
  <si>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</si>
  <si>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</si>
  <si>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0829</t>
  </si>
  <si>
    <t>Інші заходи в галузі культури і мистецтва</t>
  </si>
  <si>
    <t>в тому числі:</t>
  </si>
  <si>
    <t>0112112</t>
  </si>
  <si>
    <t>2112</t>
  </si>
  <si>
    <t>0725</t>
  </si>
  <si>
    <t>Первинна медична допомога населенню, що надається фельдшерськими, фельдшерсько-акушерськими пунктами</t>
  </si>
  <si>
    <t xml:space="preserve">          жовтень 2020 року №</t>
  </si>
  <si>
    <t>0110191</t>
  </si>
  <si>
    <t>Проведення місцевих виборів</t>
  </si>
  <si>
    <t>0160</t>
  </si>
  <si>
    <t>0191</t>
  </si>
  <si>
    <t>за рахунок освітньої субвенції з державного бюджету</t>
  </si>
  <si>
    <t>за рахунок залишку коштів освітньої субвенції, що утворився на початок бюджетного періоду</t>
  </si>
  <si>
    <t>0611150</t>
  </si>
  <si>
    <t>1150</t>
  </si>
  <si>
    <t xml:space="preserve">Методичне забезпечення діяльності закладів освіти </t>
  </si>
  <si>
    <t>0615031</t>
  </si>
  <si>
    <t>0810</t>
  </si>
  <si>
    <t>Утримання та навчально-тренувальна робота комунальних дитячо-юнацьких спортивних шкіл</t>
  </si>
  <si>
    <t>0615061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</si>
  <si>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</si>
  <si>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1010160</t>
  </si>
  <si>
    <t>0111</t>
  </si>
  <si>
    <t>Керівництво і управління у відповідній сфері у містах (місті Києві), селищах, селах, об"єднаних територіальних громадах</t>
  </si>
  <si>
    <t xml:space="preserve">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 </t>
  </si>
  <si>
    <t>в тому числі за рахунок:</t>
  </si>
  <si>
    <t>0110150</t>
  </si>
  <si>
    <t>0150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</si>
  <si>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</si>
  <si>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0116030</t>
  </si>
  <si>
    <t>6030</t>
  </si>
  <si>
    <t>0620</t>
  </si>
  <si>
    <t>Організація благоустрою населених пунктів</t>
  </si>
  <si>
    <t>0611170</t>
  </si>
  <si>
    <t>Забезпечення діяльності інклюзивно-ресурсних центрів</t>
  </si>
  <si>
    <t>0117693</t>
  </si>
  <si>
    <t>7693</t>
  </si>
  <si>
    <t>0490</t>
  </si>
  <si>
    <t>Інші заходи, пов"язані з економічною діяльністю</t>
  </si>
  <si>
    <t>0118700</t>
  </si>
  <si>
    <t>8700</t>
  </si>
  <si>
    <t>0133</t>
  </si>
  <si>
    <t>Резервний фонд</t>
  </si>
  <si>
    <t>0117330</t>
  </si>
  <si>
    <t>7330</t>
  </si>
  <si>
    <t>Будівництво інших об"єктів комунальної власності</t>
  </si>
  <si>
    <t>0119770</t>
  </si>
  <si>
    <t>0180</t>
  </si>
  <si>
    <t>Інші субвенції з місцевого бюджету</t>
  </si>
  <si>
    <t>субвенція з міського бюджету Баштанської міської ради районному бюджету для надання медичних послуг населенню об"єднаної територіальної громади комунальним некомерційним підприємтсвом "Багатопрофільна лікарня Баштанського району"</t>
  </si>
  <si>
    <t>0116090</t>
  </si>
  <si>
    <t>6090</t>
  </si>
  <si>
    <t>0640</t>
  </si>
  <si>
    <t>Інша діяльність у сфері житлово-комунального господарства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</si>
</sst>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0000"/>
    <numFmt numFmtId="183" formatCode="0.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 quotePrefix="1">
      <alignment vertical="center" wrapText="1"/>
    </xf>
    <xf numFmtId="180" fontId="1" fillId="33" borderId="10" xfId="0" applyNumberFormat="1" applyFont="1" applyFill="1" applyBorder="1" applyAlignment="1">
      <alignment vertical="center" wrapText="1"/>
    </xf>
    <xf numFmtId="180" fontId="1" fillId="0" borderId="10" xfId="0" applyNumberFormat="1" applyFont="1" applyBorder="1" applyAlignment="1">
      <alignment vertical="center" wrapText="1"/>
    </xf>
    <xf numFmtId="180" fontId="0" fillId="0" borderId="0" xfId="0" applyNumberFormat="1" applyAlignment="1">
      <alignment/>
    </xf>
    <xf numFmtId="49" fontId="5" fillId="0" borderId="10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/>
    </xf>
    <xf numFmtId="180" fontId="1" fillId="33" borderId="10" xfId="0" applyNumberFormat="1" applyFont="1" applyFill="1" applyBorder="1" applyAlignment="1">
      <alignment vertical="top" wrapText="1"/>
    </xf>
    <xf numFmtId="180" fontId="6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34" borderId="10" xfId="0" applyFill="1" applyBorder="1" applyAlignment="1">
      <alignment horizontal="center" vertical="center" wrapText="1"/>
    </xf>
    <xf numFmtId="180" fontId="1" fillId="34" borderId="10" xfId="0" applyNumberFormat="1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top" wrapText="1"/>
    </xf>
    <xf numFmtId="2" fontId="0" fillId="0" borderId="0" xfId="0" applyNumberFormat="1" applyFont="1" applyAlignment="1">
      <alignment vertical="top"/>
    </xf>
    <xf numFmtId="2" fontId="6" fillId="0" borderId="10" xfId="0" applyNumberFormat="1" applyFont="1" applyFill="1" applyBorder="1" applyAlignment="1">
      <alignment vertical="top" wrapText="1"/>
    </xf>
    <xf numFmtId="2" fontId="6" fillId="6" borderId="10" xfId="0" applyNumberFormat="1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center" vertical="top" wrapText="1"/>
    </xf>
    <xf numFmtId="180" fontId="1" fillId="0" borderId="0" xfId="0" applyNumberFormat="1" applyFont="1" applyBorder="1" applyAlignment="1" quotePrefix="1">
      <alignment horizontal="center" vertical="top" wrapText="1"/>
    </xf>
    <xf numFmtId="180" fontId="1" fillId="0" borderId="0" xfId="0" applyNumberFormat="1" applyFont="1" applyBorder="1" applyAlignment="1">
      <alignment vertical="top" wrapText="1"/>
    </xf>
    <xf numFmtId="182" fontId="6" fillId="6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vertical="top" wrapText="1"/>
    </xf>
    <xf numFmtId="2" fontId="5" fillId="0" borderId="10" xfId="0" applyNumberFormat="1" applyFont="1" applyBorder="1" applyAlignment="1">
      <alignment vertical="top"/>
    </xf>
    <xf numFmtId="2" fontId="5" fillId="0" borderId="10" xfId="0" applyNumberFormat="1" applyFont="1" applyBorder="1" applyAlignment="1">
      <alignment vertical="top" wrapText="1"/>
    </xf>
    <xf numFmtId="2" fontId="5" fillId="34" borderId="10" xfId="0" applyNumberFormat="1" applyFont="1" applyFill="1" applyBorder="1" applyAlignment="1">
      <alignment vertical="top"/>
    </xf>
    <xf numFmtId="0" fontId="8" fillId="0" borderId="0" xfId="0" applyFont="1" applyAlignment="1">
      <alignment horizontal="left" vertical="top" wrapText="1"/>
    </xf>
    <xf numFmtId="0" fontId="49" fillId="33" borderId="10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 quotePrefix="1">
      <alignment horizontal="center" vertical="top" wrapText="1"/>
    </xf>
    <xf numFmtId="180" fontId="49" fillId="33" borderId="10" xfId="0" applyNumberFormat="1" applyFont="1" applyFill="1" applyBorder="1" applyAlignment="1">
      <alignment horizontal="center" vertical="top" wrapText="1"/>
    </xf>
    <xf numFmtId="1" fontId="50" fillId="0" borderId="10" xfId="0" applyNumberFormat="1" applyFont="1" applyBorder="1" applyAlignment="1">
      <alignment vertical="top"/>
    </xf>
    <xf numFmtId="1" fontId="50" fillId="0" borderId="10" xfId="0" applyNumberFormat="1" applyFont="1" applyBorder="1" applyAlignment="1">
      <alignment vertical="top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 quotePrefix="1">
      <alignment horizontal="center" vertical="top" wrapText="1"/>
    </xf>
    <xf numFmtId="180" fontId="51" fillId="0" borderId="10" xfId="0" applyNumberFormat="1" applyFont="1" applyFill="1" applyBorder="1" applyAlignment="1">
      <alignment vertical="top" wrapText="1"/>
    </xf>
    <xf numFmtId="0" fontId="52" fillId="0" borderId="0" xfId="0" applyFont="1" applyAlignment="1">
      <alignment vertical="top"/>
    </xf>
    <xf numFmtId="180" fontId="5" fillId="0" borderId="10" xfId="0" applyNumberFormat="1" applyFont="1" applyBorder="1" applyAlignment="1">
      <alignment vertical="top"/>
    </xf>
    <xf numFmtId="180" fontId="5" fillId="34" borderId="10" xfId="0" applyNumberFormat="1" applyFont="1" applyFill="1" applyBorder="1" applyAlignment="1">
      <alignment vertical="top"/>
    </xf>
    <xf numFmtId="180" fontId="5" fillId="0" borderId="10" xfId="0" applyNumberFormat="1" applyFont="1" applyBorder="1" applyAlignment="1">
      <alignment horizontal="right" vertical="top" wrapText="1"/>
    </xf>
    <xf numFmtId="2" fontId="1" fillId="33" borderId="0" xfId="0" applyNumberFormat="1" applyFont="1" applyFill="1" applyBorder="1" applyAlignment="1">
      <alignment vertical="top" wrapText="1"/>
    </xf>
    <xf numFmtId="49" fontId="5" fillId="6" borderId="10" xfId="0" applyNumberFormat="1" applyFont="1" applyFill="1" applyBorder="1" applyAlignment="1">
      <alignment vertical="top"/>
    </xf>
    <xf numFmtId="0" fontId="5" fillId="6" borderId="10" xfId="0" applyFont="1" applyFill="1" applyBorder="1" applyAlignment="1" quotePrefix="1">
      <alignment horizontal="center" vertical="top" wrapText="1"/>
    </xf>
    <xf numFmtId="49" fontId="5" fillId="6" borderId="10" xfId="0" applyNumberFormat="1" applyFont="1" applyFill="1" applyBorder="1" applyAlignment="1">
      <alignment horizontal="center" vertical="top" wrapText="1"/>
    </xf>
    <xf numFmtId="180" fontId="6" fillId="6" borderId="10" xfId="0" applyNumberFormat="1" applyFont="1" applyFill="1" applyBorder="1" applyAlignment="1">
      <alignment vertical="top" wrapText="1"/>
    </xf>
    <xf numFmtId="2" fontId="5" fillId="6" borderId="10" xfId="0" applyNumberFormat="1" applyFont="1" applyFill="1" applyBorder="1" applyAlignment="1">
      <alignment vertical="top" wrapText="1"/>
    </xf>
    <xf numFmtId="2" fontId="5" fillId="6" borderId="10" xfId="0" applyNumberFormat="1" applyFont="1" applyFill="1" applyBorder="1" applyAlignment="1">
      <alignment vertical="top"/>
    </xf>
    <xf numFmtId="180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 quotePrefix="1">
      <alignment horizontal="center" vertical="top" wrapText="1"/>
    </xf>
    <xf numFmtId="180" fontId="0" fillId="0" borderId="10" xfId="0" applyNumberFormat="1" applyFont="1" applyBorder="1" applyAlignment="1" quotePrefix="1">
      <alignment horizontal="center" vertical="top" wrapText="1"/>
    </xf>
    <xf numFmtId="0" fontId="5" fillId="0" borderId="10" xfId="0" applyFont="1" applyBorder="1" applyAlignment="1" quotePrefix="1">
      <alignment horizontal="left" vertical="top" wrapText="1"/>
    </xf>
    <xf numFmtId="0" fontId="5" fillId="0" borderId="10" xfId="0" applyFont="1" applyBorder="1" applyAlignment="1" quotePrefix="1">
      <alignment horizontal="center" vertical="top" wrapText="1"/>
    </xf>
    <xf numFmtId="180" fontId="5" fillId="0" borderId="10" xfId="0" applyNumberFormat="1" applyFont="1" applyBorder="1" applyAlignment="1" quotePrefix="1">
      <alignment horizontal="center" vertical="top" wrapText="1"/>
    </xf>
    <xf numFmtId="180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 quotePrefix="1">
      <alignment horizontal="center" vertical="top" wrapText="1"/>
    </xf>
    <xf numFmtId="2" fontId="5" fillId="0" borderId="10" xfId="0" applyNumberFormat="1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vertical="top"/>
    </xf>
    <xf numFmtId="49" fontId="0" fillId="0" borderId="10" xfId="0" applyNumberFormat="1" applyFont="1" applyBorder="1" applyAlignment="1" quotePrefix="1">
      <alignment horizontal="center" vertical="top" wrapText="1"/>
    </xf>
    <xf numFmtId="180" fontId="1" fillId="0" borderId="10" xfId="0" applyNumberFormat="1" applyFont="1" applyBorder="1" applyAlignment="1">
      <alignment vertical="top" wrapText="1"/>
    </xf>
    <xf numFmtId="180" fontId="0" fillId="33" borderId="10" xfId="0" applyNumberFormat="1" applyFont="1" applyFill="1" applyBorder="1" applyAlignment="1">
      <alignment vertical="top" wrapText="1"/>
    </xf>
    <xf numFmtId="180" fontId="0" fillId="34" borderId="10" xfId="0" applyNumberFormat="1" applyFont="1" applyFill="1" applyBorder="1" applyAlignment="1">
      <alignment vertical="top" wrapText="1"/>
    </xf>
    <xf numFmtId="180" fontId="5" fillId="0" borderId="11" xfId="0" applyNumberFormat="1" applyFont="1" applyBorder="1" applyAlignment="1" quotePrefix="1">
      <alignment vertical="top" wrapText="1"/>
    </xf>
    <xf numFmtId="1" fontId="5" fillId="0" borderId="10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horizontal="left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180" fontId="5" fillId="0" borderId="0" xfId="0" applyNumberFormat="1" applyFont="1" applyBorder="1" applyAlignment="1" quotePrefix="1">
      <alignment vertical="top" wrapText="1"/>
    </xf>
    <xf numFmtId="0" fontId="1" fillId="0" borderId="11" xfId="0" applyFont="1" applyBorder="1" applyAlignment="1" quotePrefix="1">
      <alignment horizontal="center" vertical="top" wrapText="1"/>
    </xf>
    <xf numFmtId="180" fontId="1" fillId="0" borderId="11" xfId="0" applyNumberFormat="1" applyFont="1" applyBorder="1" applyAlignment="1" quotePrefix="1">
      <alignment horizontal="center" vertical="top" wrapText="1"/>
    </xf>
    <xf numFmtId="180" fontId="1" fillId="0" borderId="11" xfId="0" applyNumberFormat="1" applyFont="1" applyBorder="1" applyAlignment="1" quotePrefix="1">
      <alignment vertical="top" wrapText="1"/>
    </xf>
    <xf numFmtId="0" fontId="1" fillId="0" borderId="10" xfId="0" applyFont="1" applyBorder="1" applyAlignment="1" quotePrefix="1">
      <alignment horizontal="center" vertical="top" wrapText="1"/>
    </xf>
    <xf numFmtId="180" fontId="1" fillId="0" borderId="10" xfId="0" applyNumberFormat="1" applyFont="1" applyBorder="1" applyAlignment="1" quotePrefix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9"/>
  <sheetViews>
    <sheetView tabSelected="1" view="pageBreakPreview" zoomScale="75" zoomScaleSheetLayoutView="75" workbookViewId="0" topLeftCell="A1">
      <pane ySplit="3420" topLeftCell="A22" activePane="bottomLeft" state="split"/>
      <selection pane="topLeft" activeCell="A6" sqref="A6:P6"/>
      <selection pane="bottomLeft" activeCell="D24" sqref="D2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8.00390625" style="0" customWidth="1"/>
    <col min="6" max="7" width="14.375" style="0" customWidth="1"/>
    <col min="8" max="8" width="16.00390625" style="0" customWidth="1"/>
    <col min="9" max="9" width="15.125" style="0" customWidth="1"/>
    <col min="10" max="10" width="16.625" style="0" customWidth="1"/>
    <col min="11" max="11" width="14.125" style="0" customWidth="1"/>
    <col min="12" max="12" width="13.375" style="0" customWidth="1"/>
    <col min="13" max="13" width="13.125" style="0" customWidth="1"/>
    <col min="14" max="14" width="14.25390625" style="0" customWidth="1"/>
    <col min="15" max="15" width="12.875" style="0" customWidth="1"/>
    <col min="16" max="16" width="15.125" style="0" customWidth="1"/>
    <col min="18" max="18" width="14.375" style="0" bestFit="1" customWidth="1"/>
  </cols>
  <sheetData>
    <row r="1" spans="1:14" ht="12.75">
      <c r="A1" t="s">
        <v>0</v>
      </c>
      <c r="N1" t="s">
        <v>42</v>
      </c>
    </row>
    <row r="2" ht="12.75">
      <c r="N2" t="s">
        <v>15</v>
      </c>
    </row>
    <row r="3" ht="12.75">
      <c r="N3" t="s">
        <v>67</v>
      </c>
    </row>
    <row r="5" spans="1:16" ht="12.75">
      <c r="A5" s="98" t="s">
        <v>38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6" ht="12.75">
      <c r="A6" s="98" t="s">
        <v>32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1:16" ht="12.75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2.75">
      <c r="A8" s="30"/>
      <c r="B8" s="90">
        <v>14502000000</v>
      </c>
      <c r="C8" s="9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2:16" ht="12.75">
      <c r="B9" s="91" t="s">
        <v>33</v>
      </c>
      <c r="C9" s="91"/>
      <c r="P9" s="1" t="s">
        <v>31</v>
      </c>
    </row>
    <row r="10" spans="1:16" ht="12.75">
      <c r="A10" s="100" t="s">
        <v>34</v>
      </c>
      <c r="B10" s="100" t="s">
        <v>35</v>
      </c>
      <c r="C10" s="100" t="s">
        <v>28</v>
      </c>
      <c r="D10" s="92" t="s">
        <v>36</v>
      </c>
      <c r="E10" s="92" t="s">
        <v>1</v>
      </c>
      <c r="F10" s="92"/>
      <c r="G10" s="92"/>
      <c r="H10" s="92"/>
      <c r="I10" s="92"/>
      <c r="J10" s="92" t="s">
        <v>8</v>
      </c>
      <c r="K10" s="92"/>
      <c r="L10" s="92"/>
      <c r="M10" s="92"/>
      <c r="N10" s="92"/>
      <c r="O10" s="92"/>
      <c r="P10" s="93" t="s">
        <v>19</v>
      </c>
    </row>
    <row r="11" spans="1:16" ht="12.75">
      <c r="A11" s="92"/>
      <c r="B11" s="92"/>
      <c r="C11" s="92"/>
      <c r="D11" s="92"/>
      <c r="E11" s="93" t="s">
        <v>29</v>
      </c>
      <c r="F11" s="92" t="s">
        <v>3</v>
      </c>
      <c r="G11" s="92" t="s">
        <v>4</v>
      </c>
      <c r="H11" s="92"/>
      <c r="I11" s="92" t="s">
        <v>7</v>
      </c>
      <c r="J11" s="93" t="s">
        <v>29</v>
      </c>
      <c r="K11" s="94" t="s">
        <v>30</v>
      </c>
      <c r="L11" s="92" t="s">
        <v>3</v>
      </c>
      <c r="M11" s="92" t="s">
        <v>4</v>
      </c>
      <c r="N11" s="92"/>
      <c r="O11" s="92" t="s">
        <v>7</v>
      </c>
      <c r="P11" s="92"/>
    </row>
    <row r="12" spans="1:16" ht="12.75" customHeight="1">
      <c r="A12" s="92"/>
      <c r="B12" s="92"/>
      <c r="C12" s="92"/>
      <c r="D12" s="92"/>
      <c r="E12" s="92"/>
      <c r="F12" s="92"/>
      <c r="G12" s="92" t="s">
        <v>5</v>
      </c>
      <c r="H12" s="92" t="s">
        <v>6</v>
      </c>
      <c r="I12" s="92"/>
      <c r="J12" s="92"/>
      <c r="K12" s="95"/>
      <c r="L12" s="92"/>
      <c r="M12" s="92" t="s">
        <v>5</v>
      </c>
      <c r="N12" s="92" t="s">
        <v>6</v>
      </c>
      <c r="O12" s="92"/>
      <c r="P12" s="92"/>
    </row>
    <row r="13" spans="1:16" ht="58.5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6"/>
      <c r="L13" s="92"/>
      <c r="M13" s="92"/>
      <c r="N13" s="92"/>
      <c r="O13" s="92"/>
      <c r="P13" s="92"/>
    </row>
    <row r="14" spans="1:16" ht="12.75">
      <c r="A14" s="3">
        <v>1</v>
      </c>
      <c r="B14" s="3">
        <v>2</v>
      </c>
      <c r="C14" s="3">
        <v>3</v>
      </c>
      <c r="D14" s="3">
        <v>4</v>
      </c>
      <c r="E14" s="4">
        <v>5</v>
      </c>
      <c r="F14" s="3">
        <v>6</v>
      </c>
      <c r="G14" s="3">
        <v>7</v>
      </c>
      <c r="H14" s="3">
        <v>8</v>
      </c>
      <c r="I14" s="3">
        <v>9</v>
      </c>
      <c r="J14" s="4">
        <v>10</v>
      </c>
      <c r="K14" s="24">
        <v>11</v>
      </c>
      <c r="L14" s="3">
        <v>12</v>
      </c>
      <c r="M14" s="3">
        <v>13</v>
      </c>
      <c r="N14" s="3">
        <v>14</v>
      </c>
      <c r="O14" s="3">
        <v>15</v>
      </c>
      <c r="P14" s="4">
        <v>16</v>
      </c>
    </row>
    <row r="15" spans="1:16" ht="12.75">
      <c r="A15" s="5" t="s">
        <v>9</v>
      </c>
      <c r="B15" s="6"/>
      <c r="C15" s="7"/>
      <c r="D15" s="8" t="s">
        <v>10</v>
      </c>
      <c r="E15" s="9"/>
      <c r="F15" s="10"/>
      <c r="G15" s="10"/>
      <c r="H15" s="10"/>
      <c r="I15" s="10"/>
      <c r="J15" s="9"/>
      <c r="K15" s="25"/>
      <c r="L15" s="10"/>
      <c r="M15" s="10"/>
      <c r="N15" s="10"/>
      <c r="O15" s="10"/>
      <c r="P15" s="9"/>
    </row>
    <row r="16" spans="1:16" ht="12.75">
      <c r="A16" s="5" t="s">
        <v>11</v>
      </c>
      <c r="B16" s="6"/>
      <c r="C16" s="7"/>
      <c r="D16" s="8" t="s">
        <v>10</v>
      </c>
      <c r="E16" s="9"/>
      <c r="F16" s="10"/>
      <c r="G16" s="10"/>
      <c r="H16" s="10"/>
      <c r="I16" s="10"/>
      <c r="J16" s="9"/>
      <c r="K16" s="25"/>
      <c r="L16" s="10"/>
      <c r="M16" s="10"/>
      <c r="N16" s="10"/>
      <c r="O16" s="10"/>
      <c r="P16" s="9"/>
    </row>
    <row r="17" spans="1:16" ht="89.25" customHeight="1">
      <c r="A17" s="62" t="s">
        <v>87</v>
      </c>
      <c r="B17" s="62" t="s">
        <v>88</v>
      </c>
      <c r="C17" s="63" t="s">
        <v>83</v>
      </c>
      <c r="D17" s="84" t="s">
        <v>89</v>
      </c>
      <c r="E17" s="76">
        <f>F17+I17</f>
        <v>-14100</v>
      </c>
      <c r="F17" s="75">
        <f>30000-44100</f>
        <v>-14100</v>
      </c>
      <c r="G17" s="10"/>
      <c r="H17" s="10"/>
      <c r="I17" s="10"/>
      <c r="J17" s="76">
        <f>L17+O17</f>
        <v>44100</v>
      </c>
      <c r="K17" s="77">
        <v>44100</v>
      </c>
      <c r="L17" s="75"/>
      <c r="M17" s="75"/>
      <c r="N17" s="75"/>
      <c r="O17" s="61">
        <v>44100</v>
      </c>
      <c r="P17" s="76">
        <f>E17+J17</f>
        <v>30000</v>
      </c>
    </row>
    <row r="18" spans="1:16" ht="66" customHeight="1">
      <c r="A18" s="62" t="s">
        <v>63</v>
      </c>
      <c r="B18" s="62" t="s">
        <v>64</v>
      </c>
      <c r="C18" s="63" t="s">
        <v>65</v>
      </c>
      <c r="D18" s="78" t="s">
        <v>66</v>
      </c>
      <c r="E18" s="76">
        <f>F18+I18</f>
        <v>5300</v>
      </c>
      <c r="F18" s="61">
        <v>5300</v>
      </c>
      <c r="G18" s="75"/>
      <c r="H18" s="75"/>
      <c r="I18" s="75"/>
      <c r="J18" s="76">
        <f>L18+O18</f>
        <v>-5300</v>
      </c>
      <c r="K18" s="77">
        <v>-5300</v>
      </c>
      <c r="L18" s="61"/>
      <c r="M18" s="61"/>
      <c r="N18" s="61"/>
      <c r="O18" s="61">
        <v>-5300</v>
      </c>
      <c r="P18" s="76">
        <f>E18+J18</f>
        <v>0</v>
      </c>
    </row>
    <row r="19" spans="1:16" ht="35.25" customHeight="1">
      <c r="A19" s="62" t="s">
        <v>68</v>
      </c>
      <c r="B19" s="74" t="s">
        <v>71</v>
      </c>
      <c r="C19" s="74" t="s">
        <v>70</v>
      </c>
      <c r="D19" s="78" t="s">
        <v>69</v>
      </c>
      <c r="E19" s="76">
        <f>F19+I19</f>
        <v>1174045</v>
      </c>
      <c r="F19" s="61">
        <f>1162459+11586</f>
        <v>1174045</v>
      </c>
      <c r="G19" s="75">
        <v>673196</v>
      </c>
      <c r="H19" s="75">
        <v>1125</v>
      </c>
      <c r="I19" s="75"/>
      <c r="J19" s="76"/>
      <c r="K19" s="77"/>
      <c r="L19" s="61"/>
      <c r="M19" s="61"/>
      <c r="N19" s="61"/>
      <c r="O19" s="61"/>
      <c r="P19" s="76">
        <f>E19+J19</f>
        <v>1174045</v>
      </c>
    </row>
    <row r="20" spans="1:16" ht="26.25" customHeight="1">
      <c r="A20" s="62"/>
      <c r="B20" s="74"/>
      <c r="C20" s="74"/>
      <c r="D20" s="78" t="s">
        <v>86</v>
      </c>
      <c r="E20" s="76"/>
      <c r="F20" s="61"/>
      <c r="G20" s="75"/>
      <c r="H20" s="75"/>
      <c r="I20" s="75"/>
      <c r="J20" s="76"/>
      <c r="K20" s="77"/>
      <c r="L20" s="61"/>
      <c r="M20" s="61"/>
      <c r="N20" s="61"/>
      <c r="O20" s="61"/>
      <c r="P20" s="76"/>
    </row>
    <row r="21" spans="1:16" ht="72" customHeight="1">
      <c r="A21" s="62"/>
      <c r="B21" s="74"/>
      <c r="C21" s="74"/>
      <c r="D21" s="78" t="s">
        <v>85</v>
      </c>
      <c r="E21" s="76">
        <f>F21+I21</f>
        <v>1162459</v>
      </c>
      <c r="F21" s="61">
        <v>1162459</v>
      </c>
      <c r="G21" s="61">
        <f>G19</f>
        <v>673196</v>
      </c>
      <c r="H21" s="61">
        <f>H19</f>
        <v>1125</v>
      </c>
      <c r="I21" s="61">
        <f>I19</f>
        <v>0</v>
      </c>
      <c r="J21" s="76"/>
      <c r="K21" s="77"/>
      <c r="L21" s="61"/>
      <c r="M21" s="61"/>
      <c r="N21" s="61"/>
      <c r="O21" s="61"/>
      <c r="P21" s="76">
        <f aca="true" t="shared" si="0" ref="P21:P27">E21+J21</f>
        <v>1162459</v>
      </c>
    </row>
    <row r="22" spans="1:16" ht="44.25" customHeight="1">
      <c r="A22" s="62" t="s">
        <v>90</v>
      </c>
      <c r="B22" s="62" t="s">
        <v>91</v>
      </c>
      <c r="C22" s="63" t="s">
        <v>92</v>
      </c>
      <c r="D22" s="61" t="s">
        <v>93</v>
      </c>
      <c r="E22" s="76">
        <f>F22+I22</f>
        <v>-2081</v>
      </c>
      <c r="F22" s="61">
        <f>-30000+3600+10531+9438+4350</f>
        <v>-2081</v>
      </c>
      <c r="G22" s="61"/>
      <c r="H22" s="61"/>
      <c r="I22" s="61"/>
      <c r="J22" s="76">
        <f>L22+O22</f>
        <v>252080</v>
      </c>
      <c r="K22" s="77">
        <f>66400+59469+60561+65650</f>
        <v>252080</v>
      </c>
      <c r="L22" s="61"/>
      <c r="M22" s="61"/>
      <c r="N22" s="61"/>
      <c r="O22" s="61">
        <f>66400+59469+60561+65650</f>
        <v>252080</v>
      </c>
      <c r="P22" s="76">
        <f t="shared" si="0"/>
        <v>249999</v>
      </c>
    </row>
    <row r="23" spans="1:16" ht="33" customHeight="1">
      <c r="A23" s="62" t="s">
        <v>111</v>
      </c>
      <c r="B23" s="62" t="s">
        <v>112</v>
      </c>
      <c r="C23" s="63" t="s">
        <v>113</v>
      </c>
      <c r="D23" s="61" t="s">
        <v>114</v>
      </c>
      <c r="E23" s="76">
        <f>F23+I23</f>
        <v>25000</v>
      </c>
      <c r="F23" s="61">
        <v>25000</v>
      </c>
      <c r="G23" s="61"/>
      <c r="H23" s="61"/>
      <c r="I23" s="61"/>
      <c r="J23" s="76"/>
      <c r="K23" s="77"/>
      <c r="L23" s="61"/>
      <c r="M23" s="61"/>
      <c r="N23" s="61"/>
      <c r="O23" s="61"/>
      <c r="P23" s="76">
        <f t="shared" si="0"/>
        <v>25000</v>
      </c>
    </row>
    <row r="24" spans="1:16" ht="44.25" customHeight="1">
      <c r="A24" s="62" t="s">
        <v>104</v>
      </c>
      <c r="B24" s="62" t="s">
        <v>105</v>
      </c>
      <c r="C24" s="63" t="s">
        <v>39</v>
      </c>
      <c r="D24" s="61" t="s">
        <v>106</v>
      </c>
      <c r="E24" s="76"/>
      <c r="F24" s="61"/>
      <c r="G24" s="61"/>
      <c r="H24" s="61"/>
      <c r="I24" s="61"/>
      <c r="J24" s="76">
        <f>L24+O24</f>
        <v>-350000</v>
      </c>
      <c r="K24" s="77">
        <v>-350000</v>
      </c>
      <c r="L24" s="61"/>
      <c r="M24" s="61"/>
      <c r="N24" s="61"/>
      <c r="O24" s="61">
        <v>-350000</v>
      </c>
      <c r="P24" s="76">
        <f t="shared" si="0"/>
        <v>-350000</v>
      </c>
    </row>
    <row r="25" spans="1:16" ht="44.25" customHeight="1">
      <c r="A25" s="62" t="s">
        <v>96</v>
      </c>
      <c r="B25" s="74" t="s">
        <v>97</v>
      </c>
      <c r="C25" s="74" t="s">
        <v>98</v>
      </c>
      <c r="D25" s="61" t="s">
        <v>99</v>
      </c>
      <c r="E25" s="76">
        <f>F25+I25</f>
        <v>-699595</v>
      </c>
      <c r="F25" s="61">
        <v>-699595</v>
      </c>
      <c r="G25" s="61"/>
      <c r="H25" s="61"/>
      <c r="I25" s="61"/>
      <c r="J25" s="76"/>
      <c r="K25" s="77"/>
      <c r="L25" s="61"/>
      <c r="M25" s="61"/>
      <c r="N25" s="61"/>
      <c r="O25" s="61"/>
      <c r="P25" s="76">
        <f t="shared" si="0"/>
        <v>-699595</v>
      </c>
    </row>
    <row r="26" spans="1:16" ht="29.25" customHeight="1">
      <c r="A26" s="85" t="s">
        <v>100</v>
      </c>
      <c r="B26" s="85" t="s">
        <v>101</v>
      </c>
      <c r="C26" s="86" t="s">
        <v>102</v>
      </c>
      <c r="D26" s="87" t="s">
        <v>103</v>
      </c>
      <c r="E26" s="76">
        <v>-11586</v>
      </c>
      <c r="F26" s="61"/>
      <c r="G26" s="61"/>
      <c r="H26" s="61"/>
      <c r="I26" s="61"/>
      <c r="J26" s="76"/>
      <c r="K26" s="77"/>
      <c r="L26" s="61"/>
      <c r="M26" s="61"/>
      <c r="N26" s="61"/>
      <c r="O26" s="61"/>
      <c r="P26" s="76">
        <f t="shared" si="0"/>
        <v>-11586</v>
      </c>
    </row>
    <row r="27" spans="1:16" ht="29.25" customHeight="1">
      <c r="A27" s="88" t="s">
        <v>107</v>
      </c>
      <c r="B27" s="88">
        <v>9770</v>
      </c>
      <c r="C27" s="89" t="s">
        <v>108</v>
      </c>
      <c r="D27" s="75" t="s">
        <v>109</v>
      </c>
      <c r="E27" s="76">
        <f>F27+I27</f>
        <v>525000</v>
      </c>
      <c r="F27" s="61">
        <f>F29</f>
        <v>525000</v>
      </c>
      <c r="G27" s="61"/>
      <c r="H27" s="61"/>
      <c r="I27" s="61"/>
      <c r="J27" s="76"/>
      <c r="K27" s="77"/>
      <c r="L27" s="61"/>
      <c r="M27" s="61"/>
      <c r="N27" s="61"/>
      <c r="O27" s="61"/>
      <c r="P27" s="76">
        <f t="shared" si="0"/>
        <v>525000</v>
      </c>
    </row>
    <row r="28" spans="1:16" ht="29.25" customHeight="1">
      <c r="A28" s="88"/>
      <c r="B28" s="88"/>
      <c r="C28" s="89"/>
      <c r="D28" s="75" t="s">
        <v>62</v>
      </c>
      <c r="E28" s="76"/>
      <c r="F28" s="61"/>
      <c r="G28" s="61"/>
      <c r="H28" s="61"/>
      <c r="I28" s="61"/>
      <c r="J28" s="76"/>
      <c r="K28" s="77"/>
      <c r="L28" s="61"/>
      <c r="M28" s="61"/>
      <c r="N28" s="61"/>
      <c r="O28" s="61"/>
      <c r="P28" s="76"/>
    </row>
    <row r="29" spans="1:16" ht="101.25" customHeight="1">
      <c r="A29" s="85"/>
      <c r="B29" s="85"/>
      <c r="C29" s="86"/>
      <c r="D29" s="87" t="s">
        <v>110</v>
      </c>
      <c r="E29" s="76">
        <f>F29+I29</f>
        <v>525000</v>
      </c>
      <c r="F29" s="61">
        <v>525000</v>
      </c>
      <c r="G29" s="61"/>
      <c r="H29" s="61"/>
      <c r="I29" s="61"/>
      <c r="J29" s="76"/>
      <c r="K29" s="77"/>
      <c r="L29" s="61"/>
      <c r="M29" s="61"/>
      <c r="N29" s="61"/>
      <c r="O29" s="61"/>
      <c r="P29" s="76">
        <f>E29+J29</f>
        <v>525000</v>
      </c>
    </row>
    <row r="30" spans="1:16" s="22" customFormat="1" ht="12.75">
      <c r="A30" s="42"/>
      <c r="B30" s="43" t="s">
        <v>14</v>
      </c>
      <c r="C30" s="44"/>
      <c r="D30" s="19" t="s">
        <v>19</v>
      </c>
      <c r="E30" s="26">
        <f>F30+I30+E26</f>
        <v>1001983</v>
      </c>
      <c r="F30" s="26">
        <f>F18+F19+F17+F22+F25+F23+F27</f>
        <v>1013569</v>
      </c>
      <c r="G30" s="26">
        <f>G18+G19+G17+G22+G25+G23+G27</f>
        <v>673196</v>
      </c>
      <c r="H30" s="26">
        <f>H18+H19+H17+H22+H25+H23+H27</f>
        <v>1125</v>
      </c>
      <c r="I30" s="26">
        <f>I18+I19+I17+I22+I25+I23+I27</f>
        <v>0</v>
      </c>
      <c r="J30" s="26">
        <f>L30+O30</f>
        <v>-59120</v>
      </c>
      <c r="K30" s="26">
        <f>K18+K19+K17+K22+K24</f>
        <v>-59120</v>
      </c>
      <c r="L30" s="26">
        <f>L18+L19+L17+L22+L24</f>
        <v>0</v>
      </c>
      <c r="M30" s="26">
        <f>M18+M19+M17+M22+M24</f>
        <v>0</v>
      </c>
      <c r="N30" s="26">
        <f>N18+N19+N17+N22+N24</f>
        <v>0</v>
      </c>
      <c r="O30" s="26">
        <f>O18+O19+O17+O22+O24</f>
        <v>-59120</v>
      </c>
      <c r="P30" s="26">
        <f>E30+J30</f>
        <v>942863</v>
      </c>
    </row>
    <row r="31" spans="1:16" ht="39.75" customHeight="1">
      <c r="A31" s="12" t="s">
        <v>22</v>
      </c>
      <c r="B31" s="12"/>
      <c r="C31" s="13"/>
      <c r="D31" s="14" t="s">
        <v>18</v>
      </c>
      <c r="E31" s="51"/>
      <c r="F31" s="51"/>
      <c r="G31" s="51"/>
      <c r="H31" s="51"/>
      <c r="I31" s="51"/>
      <c r="J31" s="51"/>
      <c r="K31" s="52"/>
      <c r="L31" s="51"/>
      <c r="M31" s="51"/>
      <c r="N31" s="51"/>
      <c r="O31" s="51"/>
      <c r="P31" s="53"/>
    </row>
    <row r="32" spans="1:16" ht="52.5" customHeight="1">
      <c r="A32" s="12" t="s">
        <v>23</v>
      </c>
      <c r="B32" s="12"/>
      <c r="C32" s="13"/>
      <c r="D32" s="14" t="s">
        <v>18</v>
      </c>
      <c r="E32" s="51"/>
      <c r="F32" s="51"/>
      <c r="G32" s="51"/>
      <c r="H32" s="51"/>
      <c r="I32" s="51"/>
      <c r="J32" s="51"/>
      <c r="K32" s="52"/>
      <c r="L32" s="51"/>
      <c r="M32" s="51"/>
      <c r="N32" s="51"/>
      <c r="O32" s="51"/>
      <c r="P32" s="53"/>
    </row>
    <row r="33" spans="1:16" s="22" customFormat="1" ht="19.5" customHeight="1">
      <c r="A33" s="12" t="s">
        <v>24</v>
      </c>
      <c r="B33" s="18"/>
      <c r="C33" s="15"/>
      <c r="D33" s="16" t="s">
        <v>17</v>
      </c>
      <c r="E33" s="38">
        <f>F33+I33</f>
        <v>983280</v>
      </c>
      <c r="F33" s="38">
        <f>F34+F35+F39+F41+F45+F40+F42</f>
        <v>983280</v>
      </c>
      <c r="G33" s="38">
        <f>G34+G35+G39+G41+G45</f>
        <v>806000</v>
      </c>
      <c r="H33" s="38">
        <f>H34+H35+H39+H41+H45</f>
        <v>-214372</v>
      </c>
      <c r="I33" s="38">
        <f>I34+I35+I39+I41+I45</f>
        <v>0</v>
      </c>
      <c r="J33" s="38">
        <f>L33+O33</f>
        <v>85027</v>
      </c>
      <c r="K33" s="38">
        <f>K34+K35+K39+K41</f>
        <v>85027</v>
      </c>
      <c r="L33" s="38">
        <f>L34+L35+L39+L41</f>
        <v>0</v>
      </c>
      <c r="M33" s="38">
        <f>M34+M35+M39+M41</f>
        <v>0</v>
      </c>
      <c r="N33" s="38">
        <f>N34+N35+N39+N41</f>
        <v>0</v>
      </c>
      <c r="O33" s="38">
        <f>O34+O35+O39+O41</f>
        <v>85027</v>
      </c>
      <c r="P33" s="38">
        <f aca="true" t="shared" si="1" ref="P33:P48">J33+E33</f>
        <v>1068307</v>
      </c>
    </row>
    <row r="34" spans="1:16" s="22" customFormat="1" ht="24.75" customHeight="1">
      <c r="A34" s="12" t="s">
        <v>25</v>
      </c>
      <c r="B34" s="18" t="s">
        <v>13</v>
      </c>
      <c r="C34" s="15" t="s">
        <v>12</v>
      </c>
      <c r="D34" s="17" t="s">
        <v>26</v>
      </c>
      <c r="E34" s="38">
        <f>F34+I34</f>
        <v>-15000</v>
      </c>
      <c r="F34" s="38">
        <v>-15000</v>
      </c>
      <c r="G34" s="38"/>
      <c r="H34" s="45"/>
      <c r="I34" s="45"/>
      <c r="J34" s="38">
        <f>L34+O34</f>
        <v>0</v>
      </c>
      <c r="K34" s="40"/>
      <c r="L34" s="38"/>
      <c r="M34" s="38"/>
      <c r="N34" s="38"/>
      <c r="O34" s="38">
        <f>K34</f>
        <v>0</v>
      </c>
      <c r="P34" s="38">
        <f t="shared" si="1"/>
        <v>-15000</v>
      </c>
    </row>
    <row r="35" spans="1:16" s="22" customFormat="1" ht="63" customHeight="1">
      <c r="A35" s="12" t="s">
        <v>27</v>
      </c>
      <c r="B35" s="18" t="s">
        <v>20</v>
      </c>
      <c r="C35" s="15" t="s">
        <v>21</v>
      </c>
      <c r="D35" s="17" t="s">
        <v>37</v>
      </c>
      <c r="E35" s="39">
        <f>F35+I35</f>
        <v>983280</v>
      </c>
      <c r="F35" s="39">
        <f>983500-4977-129412+49912+49900+29600-24866-6082-4000-84960+43955+10779+69931</f>
        <v>983280</v>
      </c>
      <c r="G35" s="39">
        <v>806000</v>
      </c>
      <c r="H35" s="79">
        <f>-129412-84960</f>
        <v>-214372</v>
      </c>
      <c r="I35" s="46"/>
      <c r="J35" s="38">
        <f>L35+O35</f>
        <v>85027</v>
      </c>
      <c r="K35" s="40">
        <f>26028+58999</f>
        <v>85027</v>
      </c>
      <c r="L35" s="38"/>
      <c r="M35" s="38"/>
      <c r="N35" s="38"/>
      <c r="O35" s="38">
        <f>K35</f>
        <v>85027</v>
      </c>
      <c r="P35" s="38">
        <f t="shared" si="1"/>
        <v>1068307</v>
      </c>
    </row>
    <row r="36" spans="1:16" s="22" customFormat="1" ht="24" customHeight="1">
      <c r="A36" s="12"/>
      <c r="B36" s="18"/>
      <c r="C36" s="15"/>
      <c r="D36" s="17" t="s">
        <v>62</v>
      </c>
      <c r="E36" s="39"/>
      <c r="F36" s="39"/>
      <c r="G36" s="39"/>
      <c r="H36" s="46"/>
      <c r="I36" s="46"/>
      <c r="J36" s="38"/>
      <c r="K36" s="40"/>
      <c r="L36" s="38"/>
      <c r="M36" s="38"/>
      <c r="N36" s="38"/>
      <c r="O36" s="38"/>
      <c r="P36" s="38"/>
    </row>
    <row r="37" spans="1:16" s="22" customFormat="1" ht="36.75" customHeight="1">
      <c r="A37" s="12"/>
      <c r="B37" s="18"/>
      <c r="C37" s="15"/>
      <c r="D37" s="17" t="s">
        <v>72</v>
      </c>
      <c r="E37" s="39">
        <f aca="true" t="shared" si="2" ref="E37:E44">F37+I37</f>
        <v>983500</v>
      </c>
      <c r="F37" s="39">
        <v>983500</v>
      </c>
      <c r="G37" s="39">
        <v>806000</v>
      </c>
      <c r="H37" s="46"/>
      <c r="I37" s="46"/>
      <c r="J37" s="38"/>
      <c r="K37" s="40"/>
      <c r="L37" s="38"/>
      <c r="M37" s="38"/>
      <c r="N37" s="38"/>
      <c r="O37" s="38"/>
      <c r="P37" s="38">
        <f t="shared" si="1"/>
        <v>983500</v>
      </c>
    </row>
    <row r="38" spans="1:16" s="22" customFormat="1" ht="54" customHeight="1">
      <c r="A38" s="12"/>
      <c r="B38" s="18"/>
      <c r="C38" s="15"/>
      <c r="D38" s="17" t="s">
        <v>73</v>
      </c>
      <c r="E38" s="39">
        <f t="shared" si="2"/>
        <v>-39925</v>
      </c>
      <c r="F38" s="39">
        <f>-29843-6082-4000</f>
        <v>-39925</v>
      </c>
      <c r="G38" s="39"/>
      <c r="H38" s="46"/>
      <c r="I38" s="46"/>
      <c r="J38" s="38"/>
      <c r="K38" s="40"/>
      <c r="L38" s="38"/>
      <c r="M38" s="38"/>
      <c r="N38" s="38"/>
      <c r="O38" s="38"/>
      <c r="P38" s="38">
        <f t="shared" si="1"/>
        <v>-39925</v>
      </c>
    </row>
    <row r="39" spans="1:16" s="22" customFormat="1" ht="53.25" customHeight="1">
      <c r="A39" s="12" t="s">
        <v>47</v>
      </c>
      <c r="B39" s="18" t="s">
        <v>48</v>
      </c>
      <c r="C39" s="15" t="s">
        <v>49</v>
      </c>
      <c r="D39" s="17" t="s">
        <v>50</v>
      </c>
      <c r="E39" s="39">
        <f t="shared" si="2"/>
        <v>0</v>
      </c>
      <c r="F39" s="39"/>
      <c r="G39" s="39"/>
      <c r="H39" s="46"/>
      <c r="I39" s="46"/>
      <c r="J39" s="38"/>
      <c r="K39" s="40"/>
      <c r="L39" s="38"/>
      <c r="M39" s="38"/>
      <c r="N39" s="38"/>
      <c r="O39" s="38"/>
      <c r="P39" s="38">
        <f t="shared" si="1"/>
        <v>0</v>
      </c>
    </row>
    <row r="40" spans="1:16" s="22" customFormat="1" ht="42" customHeight="1">
      <c r="A40" s="12" t="s">
        <v>74</v>
      </c>
      <c r="B40" s="18" t="s">
        <v>75</v>
      </c>
      <c r="C40" s="15" t="s">
        <v>53</v>
      </c>
      <c r="D40" s="17" t="s">
        <v>76</v>
      </c>
      <c r="E40" s="39">
        <f t="shared" si="2"/>
        <v>15000</v>
      </c>
      <c r="F40" s="39">
        <v>15000</v>
      </c>
      <c r="G40" s="39"/>
      <c r="H40" s="46"/>
      <c r="I40" s="46"/>
      <c r="J40" s="38"/>
      <c r="K40" s="40"/>
      <c r="L40" s="38"/>
      <c r="M40" s="38"/>
      <c r="N40" s="38"/>
      <c r="O40" s="38"/>
      <c r="P40" s="38">
        <f t="shared" si="1"/>
        <v>15000</v>
      </c>
    </row>
    <row r="41" spans="1:16" s="22" customFormat="1" ht="32.25" customHeight="1">
      <c r="A41" s="12" t="s">
        <v>51</v>
      </c>
      <c r="B41" s="18" t="s">
        <v>52</v>
      </c>
      <c r="C41" s="15" t="s">
        <v>53</v>
      </c>
      <c r="D41" s="17" t="s">
        <v>54</v>
      </c>
      <c r="E41" s="39">
        <f t="shared" si="2"/>
        <v>5057</v>
      </c>
      <c r="F41" s="39">
        <v>5057</v>
      </c>
      <c r="G41" s="39"/>
      <c r="H41" s="46"/>
      <c r="I41" s="46"/>
      <c r="J41" s="38"/>
      <c r="K41" s="40"/>
      <c r="L41" s="38"/>
      <c r="M41" s="38"/>
      <c r="N41" s="38"/>
      <c r="O41" s="38"/>
      <c r="P41" s="38">
        <f t="shared" si="1"/>
        <v>5057</v>
      </c>
    </row>
    <row r="42" spans="1:16" s="22" customFormat="1" ht="32.25" customHeight="1">
      <c r="A42" s="12" t="s">
        <v>94</v>
      </c>
      <c r="B42" s="65">
        <v>1170</v>
      </c>
      <c r="C42" s="15" t="s">
        <v>53</v>
      </c>
      <c r="D42" s="67" t="s">
        <v>95</v>
      </c>
      <c r="E42" s="39">
        <f t="shared" si="2"/>
        <v>-5057</v>
      </c>
      <c r="F42" s="39">
        <v>-5057</v>
      </c>
      <c r="G42" s="39"/>
      <c r="H42" s="46"/>
      <c r="I42" s="46"/>
      <c r="J42" s="38"/>
      <c r="K42" s="40"/>
      <c r="L42" s="38"/>
      <c r="M42" s="38"/>
      <c r="N42" s="38"/>
      <c r="O42" s="38"/>
      <c r="P42" s="38">
        <f t="shared" si="1"/>
        <v>-5057</v>
      </c>
    </row>
    <row r="43" spans="1:16" s="22" customFormat="1" ht="54" customHeight="1">
      <c r="A43" s="64" t="s">
        <v>77</v>
      </c>
      <c r="B43" s="65">
        <v>5031</v>
      </c>
      <c r="C43" s="66" t="s">
        <v>78</v>
      </c>
      <c r="D43" s="67" t="s">
        <v>79</v>
      </c>
      <c r="E43" s="39">
        <f t="shared" si="2"/>
        <v>0</v>
      </c>
      <c r="F43" s="39"/>
      <c r="G43" s="39"/>
      <c r="H43" s="46"/>
      <c r="I43" s="46"/>
      <c r="J43" s="38">
        <f>L43+O43</f>
        <v>26000</v>
      </c>
      <c r="K43" s="40">
        <v>26000</v>
      </c>
      <c r="L43" s="38"/>
      <c r="M43" s="38"/>
      <c r="N43" s="38"/>
      <c r="O43" s="38">
        <v>26000</v>
      </c>
      <c r="P43" s="38">
        <f t="shared" si="1"/>
        <v>26000</v>
      </c>
    </row>
    <row r="44" spans="1:16" s="22" customFormat="1" ht="73.5" customHeight="1">
      <c r="A44" s="64" t="s">
        <v>80</v>
      </c>
      <c r="B44" s="65">
        <v>5061</v>
      </c>
      <c r="C44" s="66" t="s">
        <v>78</v>
      </c>
      <c r="D44" s="67" t="s">
        <v>81</v>
      </c>
      <c r="E44" s="39">
        <f t="shared" si="2"/>
        <v>-26000</v>
      </c>
      <c r="F44" s="39">
        <v>-26000</v>
      </c>
      <c r="G44" s="39"/>
      <c r="H44" s="46"/>
      <c r="I44" s="46"/>
      <c r="J44" s="38"/>
      <c r="K44" s="40"/>
      <c r="L44" s="38"/>
      <c r="M44" s="38"/>
      <c r="N44" s="38"/>
      <c r="O44" s="38"/>
      <c r="P44" s="38">
        <f t="shared" si="1"/>
        <v>-26000</v>
      </c>
    </row>
    <row r="45" spans="1:16" s="22" customFormat="1" ht="27.75" customHeight="1">
      <c r="A45" s="64" t="s">
        <v>45</v>
      </c>
      <c r="B45" s="65">
        <v>7321</v>
      </c>
      <c r="C45" s="66" t="s">
        <v>39</v>
      </c>
      <c r="D45" s="67" t="s">
        <v>46</v>
      </c>
      <c r="E45" s="67"/>
      <c r="F45" s="39"/>
      <c r="G45" s="39"/>
      <c r="H45" s="46"/>
      <c r="I45" s="46"/>
      <c r="J45" s="38">
        <f>L45+O45</f>
        <v>449908</v>
      </c>
      <c r="K45" s="40">
        <v>449908</v>
      </c>
      <c r="L45" s="38"/>
      <c r="M45" s="38"/>
      <c r="N45" s="38"/>
      <c r="O45" s="38">
        <v>449908</v>
      </c>
      <c r="P45" s="38">
        <f t="shared" si="1"/>
        <v>449908</v>
      </c>
    </row>
    <row r="46" spans="1:16" s="22" customFormat="1" ht="27.75" customHeight="1">
      <c r="A46" s="64"/>
      <c r="B46" s="65"/>
      <c r="C46" s="66"/>
      <c r="D46" s="17" t="s">
        <v>62</v>
      </c>
      <c r="E46" s="67"/>
      <c r="F46" s="39"/>
      <c r="G46" s="39"/>
      <c r="H46" s="46"/>
      <c r="I46" s="46"/>
      <c r="J46" s="38"/>
      <c r="K46" s="40"/>
      <c r="L46" s="38"/>
      <c r="M46" s="38"/>
      <c r="N46" s="38"/>
      <c r="O46" s="38"/>
      <c r="P46" s="38"/>
    </row>
    <row r="47" spans="1:16" s="22" customFormat="1" ht="42.75" customHeight="1">
      <c r="A47" s="64"/>
      <c r="B47" s="65"/>
      <c r="C47" s="66"/>
      <c r="D47" s="17" t="s">
        <v>73</v>
      </c>
      <c r="E47" s="67"/>
      <c r="F47" s="39"/>
      <c r="G47" s="39"/>
      <c r="H47" s="46"/>
      <c r="I47" s="46"/>
      <c r="J47" s="38">
        <f>L47+O47</f>
        <v>364948</v>
      </c>
      <c r="K47" s="40">
        <v>364948</v>
      </c>
      <c r="L47" s="38"/>
      <c r="M47" s="38"/>
      <c r="N47" s="38"/>
      <c r="O47" s="38">
        <v>364948</v>
      </c>
      <c r="P47" s="38">
        <f t="shared" si="1"/>
        <v>364948</v>
      </c>
    </row>
    <row r="48" spans="1:16" s="22" customFormat="1" ht="35.25" customHeight="1">
      <c r="A48" s="55"/>
      <c r="B48" s="56"/>
      <c r="C48" s="57"/>
      <c r="D48" s="58" t="s">
        <v>19</v>
      </c>
      <c r="E48" s="59">
        <f>F48</f>
        <v>957280</v>
      </c>
      <c r="F48" s="59">
        <f>F33+F43+F44+F45</f>
        <v>957280</v>
      </c>
      <c r="G48" s="59">
        <f>G33+G43+G44+G45</f>
        <v>806000</v>
      </c>
      <c r="H48" s="59">
        <f>H33+H43+H44+H45</f>
        <v>-214372</v>
      </c>
      <c r="I48" s="59">
        <f>I33+I43+I44+I45</f>
        <v>0</v>
      </c>
      <c r="J48" s="60">
        <f>L48+O48</f>
        <v>560935</v>
      </c>
      <c r="K48" s="59">
        <f>K33+K43+K44+K45</f>
        <v>560935</v>
      </c>
      <c r="L48" s="59">
        <f>L33+L43+L44+L45</f>
        <v>0</v>
      </c>
      <c r="M48" s="59">
        <f>M33+M43+M44+M45</f>
        <v>0</v>
      </c>
      <c r="N48" s="59">
        <f>N33+N43+N44+N45</f>
        <v>0</v>
      </c>
      <c r="O48" s="59">
        <f>O33+O43+O44+O45</f>
        <v>560935</v>
      </c>
      <c r="P48" s="60">
        <f t="shared" si="1"/>
        <v>1518215</v>
      </c>
    </row>
    <row r="49" spans="1:16" s="22" customFormat="1" ht="54" customHeight="1">
      <c r="A49" s="68" t="s">
        <v>55</v>
      </c>
      <c r="B49" s="18"/>
      <c r="C49" s="69"/>
      <c r="D49" s="14" t="s">
        <v>56</v>
      </c>
      <c r="E49" s="72"/>
      <c r="F49" s="72"/>
      <c r="G49" s="72"/>
      <c r="H49" s="72"/>
      <c r="I49" s="72"/>
      <c r="J49" s="73"/>
      <c r="K49" s="72"/>
      <c r="L49" s="72"/>
      <c r="M49" s="72"/>
      <c r="N49" s="72"/>
      <c r="O49" s="72"/>
      <c r="P49" s="73"/>
    </row>
    <row r="50" spans="1:16" s="22" customFormat="1" ht="57" customHeight="1">
      <c r="A50" s="68" t="s">
        <v>57</v>
      </c>
      <c r="B50" s="18"/>
      <c r="C50" s="13"/>
      <c r="D50" s="14" t="s">
        <v>56</v>
      </c>
      <c r="E50" s="72"/>
      <c r="F50" s="72"/>
      <c r="G50" s="72"/>
      <c r="H50" s="72"/>
      <c r="I50" s="72"/>
      <c r="J50" s="73"/>
      <c r="K50" s="72"/>
      <c r="L50" s="72"/>
      <c r="M50" s="72"/>
      <c r="N50" s="72"/>
      <c r="O50" s="72"/>
      <c r="P50" s="73"/>
    </row>
    <row r="51" spans="1:16" s="22" customFormat="1" ht="66" customHeight="1">
      <c r="A51" s="80" t="s">
        <v>82</v>
      </c>
      <c r="B51" s="81" t="s">
        <v>70</v>
      </c>
      <c r="C51" s="82" t="s">
        <v>83</v>
      </c>
      <c r="D51" s="83" t="s">
        <v>84</v>
      </c>
      <c r="E51" s="72">
        <f aca="true" t="shared" si="3" ref="E51:E56">F51+I51</f>
        <v>79075</v>
      </c>
      <c r="F51" s="72">
        <v>79075</v>
      </c>
      <c r="G51" s="72">
        <v>64815</v>
      </c>
      <c r="H51" s="72"/>
      <c r="I51" s="72"/>
      <c r="J51" s="73"/>
      <c r="K51" s="72"/>
      <c r="L51" s="72"/>
      <c r="M51" s="72"/>
      <c r="N51" s="72"/>
      <c r="O51" s="72"/>
      <c r="P51" s="38">
        <f>J51+E51</f>
        <v>79075</v>
      </c>
    </row>
    <row r="52" spans="1:16" s="22" customFormat="1" ht="47.25" customHeight="1">
      <c r="A52" s="64">
        <v>1014060</v>
      </c>
      <c r="B52" s="65">
        <v>4060</v>
      </c>
      <c r="C52" s="15" t="s">
        <v>58</v>
      </c>
      <c r="D52" s="67" t="s">
        <v>59</v>
      </c>
      <c r="E52" s="72">
        <f t="shared" si="3"/>
        <v>85799</v>
      </c>
      <c r="F52" s="72">
        <f>40000-79075+53725+1149+70000</f>
        <v>85799</v>
      </c>
      <c r="G52" s="72">
        <f>-64815-34836</f>
        <v>-99651</v>
      </c>
      <c r="H52" s="72"/>
      <c r="I52" s="72"/>
      <c r="J52" s="73">
        <f>L52+O52</f>
        <v>85030</v>
      </c>
      <c r="K52" s="72">
        <f>16180+68850</f>
        <v>85030</v>
      </c>
      <c r="L52" s="72"/>
      <c r="M52" s="72"/>
      <c r="N52" s="72"/>
      <c r="O52" s="72">
        <v>85030</v>
      </c>
      <c r="P52" s="38">
        <f>J52+E52</f>
        <v>170829</v>
      </c>
    </row>
    <row r="53" spans="1:16" s="22" customFormat="1" ht="35.25" customHeight="1">
      <c r="A53" s="64">
        <v>1014082</v>
      </c>
      <c r="B53" s="65">
        <v>4082</v>
      </c>
      <c r="C53" s="15" t="s">
        <v>60</v>
      </c>
      <c r="D53" s="67" t="s">
        <v>61</v>
      </c>
      <c r="E53" s="72">
        <f t="shared" si="3"/>
        <v>-40000</v>
      </c>
      <c r="F53" s="72">
        <v>-40000</v>
      </c>
      <c r="G53" s="72"/>
      <c r="H53" s="72"/>
      <c r="I53" s="72"/>
      <c r="J53" s="73"/>
      <c r="K53" s="72"/>
      <c r="L53" s="72"/>
      <c r="M53" s="72"/>
      <c r="N53" s="72"/>
      <c r="O53" s="72"/>
      <c r="P53" s="38">
        <f>J53+E53</f>
        <v>-40000</v>
      </c>
    </row>
    <row r="54" spans="1:16" s="22" customFormat="1" ht="35.25" customHeight="1">
      <c r="A54" s="70"/>
      <c r="B54" s="71"/>
      <c r="C54" s="15"/>
      <c r="D54" s="58" t="s">
        <v>19</v>
      </c>
      <c r="E54" s="72">
        <f>F54+I54</f>
        <v>124874</v>
      </c>
      <c r="F54" s="72">
        <f>F52+F53+F51</f>
        <v>124874</v>
      </c>
      <c r="G54" s="72">
        <f>G52+G53+G51</f>
        <v>-34836</v>
      </c>
      <c r="H54" s="72">
        <f>H52+H53+H51</f>
        <v>0</v>
      </c>
      <c r="I54" s="72">
        <f>I52+I53+I51</f>
        <v>0</v>
      </c>
      <c r="J54" s="73">
        <f>L54+O54</f>
        <v>85030</v>
      </c>
      <c r="K54" s="72">
        <f>K52+K53+K51</f>
        <v>85030</v>
      </c>
      <c r="L54" s="72">
        <f>L52+L53+L51</f>
        <v>0</v>
      </c>
      <c r="M54" s="72">
        <f>M52+M53+M51</f>
        <v>0</v>
      </c>
      <c r="N54" s="72">
        <f>N52+N53+N51</f>
        <v>0</v>
      </c>
      <c r="O54" s="72">
        <f>O52+O53+O51</f>
        <v>85030</v>
      </c>
      <c r="P54" s="38">
        <f>J54+E54</f>
        <v>209904</v>
      </c>
    </row>
    <row r="55" spans="1:26" s="22" customFormat="1" ht="24" customHeight="1">
      <c r="A55" s="47"/>
      <c r="B55" s="48"/>
      <c r="C55" s="49"/>
      <c r="D55" s="20" t="s">
        <v>2</v>
      </c>
      <c r="E55" s="28">
        <f>E54+E48+E30</f>
        <v>2084137</v>
      </c>
      <c r="F55" s="28">
        <f>F30+F48+F54</f>
        <v>2095723</v>
      </c>
      <c r="G55" s="28">
        <f>G30+G48+G54</f>
        <v>1444360</v>
      </c>
      <c r="H55" s="28">
        <f>H30+H48+H54</f>
        <v>-213247</v>
      </c>
      <c r="I55" s="28">
        <f>I30+I48+I54</f>
        <v>0</v>
      </c>
      <c r="J55" s="28">
        <f>L55+O55</f>
        <v>586845</v>
      </c>
      <c r="K55" s="28">
        <f>K30+K48+K54</f>
        <v>586845</v>
      </c>
      <c r="L55" s="28">
        <f>L30+L48+L54</f>
        <v>0</v>
      </c>
      <c r="M55" s="28">
        <f>M30+M48+M54</f>
        <v>0</v>
      </c>
      <c r="N55" s="28">
        <f>N30+N48+N54</f>
        <v>0</v>
      </c>
      <c r="O55" s="28">
        <f>O30+O48+O54</f>
        <v>586845</v>
      </c>
      <c r="P55" s="29">
        <f>E55+J55</f>
        <v>2670982</v>
      </c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16" s="22" customFormat="1" ht="53.25" customHeight="1">
      <c r="A56" s="50"/>
      <c r="B56" s="50"/>
      <c r="C56" s="50"/>
      <c r="D56" s="21" t="s">
        <v>16</v>
      </c>
      <c r="E56" s="27">
        <f t="shared" si="3"/>
        <v>2106034</v>
      </c>
      <c r="F56" s="27">
        <f>F37+F47+F38+F21</f>
        <v>2106034</v>
      </c>
      <c r="G56" s="27">
        <f>G37+G47+G38+G21</f>
        <v>1479196</v>
      </c>
      <c r="H56" s="27">
        <f>H37+H47+H38+H21</f>
        <v>1125</v>
      </c>
      <c r="I56" s="27">
        <f>I37+I47+I38+I21</f>
        <v>0</v>
      </c>
      <c r="J56" s="28">
        <f>L56+O56</f>
        <v>364948</v>
      </c>
      <c r="K56" s="27">
        <f>K37+K47</f>
        <v>364948</v>
      </c>
      <c r="L56" s="27">
        <f>L37+L47</f>
        <v>0</v>
      </c>
      <c r="M56" s="27">
        <f>M37+M47</f>
        <v>0</v>
      </c>
      <c r="N56" s="27">
        <f>N37+N47</f>
        <v>0</v>
      </c>
      <c r="O56" s="27">
        <f>O37+O47</f>
        <v>364948</v>
      </c>
      <c r="P56" s="29">
        <f>E56+J56</f>
        <v>2470982</v>
      </c>
    </row>
    <row r="57" spans="1:16" s="22" customFormat="1" ht="27.75" customHeight="1">
      <c r="A57" s="50"/>
      <c r="B57" s="50"/>
      <c r="C57" s="50"/>
      <c r="D57" s="21" t="s">
        <v>40</v>
      </c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54"/>
    </row>
    <row r="58" spans="1:16" s="22" customFormat="1" ht="75" customHeight="1">
      <c r="A58" s="23"/>
      <c r="B58" s="23"/>
      <c r="C58" s="23"/>
      <c r="D58" s="21" t="s">
        <v>41</v>
      </c>
      <c r="E58" s="27">
        <f>F58+I58</f>
        <v>-39925</v>
      </c>
      <c r="F58" s="27">
        <f>F38</f>
        <v>-39925</v>
      </c>
      <c r="G58" s="27">
        <f>G47</f>
        <v>0</v>
      </c>
      <c r="H58" s="27">
        <f>H47</f>
        <v>0</v>
      </c>
      <c r="I58" s="27">
        <f>I47</f>
        <v>0</v>
      </c>
      <c r="J58" s="27">
        <f>L58+O58</f>
        <v>364948</v>
      </c>
      <c r="K58" s="27">
        <f>K47</f>
        <v>364948</v>
      </c>
      <c r="L58" s="27">
        <f>L47</f>
        <v>0</v>
      </c>
      <c r="M58" s="27">
        <f>M47</f>
        <v>0</v>
      </c>
      <c r="N58" s="27">
        <f>N47</f>
        <v>0</v>
      </c>
      <c r="O58" s="27">
        <f>O47</f>
        <v>364948</v>
      </c>
      <c r="P58" s="26">
        <f>E58+J58</f>
        <v>325023</v>
      </c>
    </row>
    <row r="59" spans="1:16" s="22" customFormat="1" ht="10.5" customHeight="1">
      <c r="A59" s="23"/>
      <c r="B59" s="23"/>
      <c r="C59" s="23"/>
      <c r="D59" s="21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37"/>
    </row>
    <row r="60" spans="1:16" s="22" customFormat="1" ht="69" customHeight="1">
      <c r="A60" s="23"/>
      <c r="B60" s="23"/>
      <c r="C60" s="23"/>
      <c r="D60" s="41" t="s">
        <v>43</v>
      </c>
      <c r="E60" s="27"/>
      <c r="F60" s="27"/>
      <c r="G60" s="27"/>
      <c r="H60" s="27"/>
      <c r="I60" s="27"/>
      <c r="J60" s="97" t="s">
        <v>44</v>
      </c>
      <c r="K60" s="97"/>
      <c r="L60" s="97"/>
      <c r="M60" s="97"/>
      <c r="N60" s="97"/>
      <c r="O60" s="97"/>
      <c r="P60" s="37"/>
    </row>
    <row r="61" spans="1:16" ht="12.75">
      <c r="A61" s="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2" ht="12.75">
      <c r="A62" s="2"/>
      <c r="L62" s="11"/>
    </row>
    <row r="63" ht="12.75">
      <c r="A63" s="2"/>
    </row>
    <row r="64" ht="12.75">
      <c r="A64" s="2"/>
    </row>
    <row r="88" spans="3:7" ht="12.75">
      <c r="C88" s="32"/>
      <c r="D88" s="32"/>
      <c r="E88" s="32"/>
      <c r="F88" s="32"/>
      <c r="G88" s="32"/>
    </row>
    <row r="89" spans="3:7" ht="12.75">
      <c r="C89" s="32"/>
      <c r="D89" s="33"/>
      <c r="E89" s="33"/>
      <c r="F89" s="34"/>
      <c r="G89" s="35"/>
    </row>
  </sheetData>
  <sheetProtection/>
  <mergeCells count="25">
    <mergeCell ref="J60:O60"/>
    <mergeCell ref="A5:P5"/>
    <mergeCell ref="A6:P6"/>
    <mergeCell ref="A10:A13"/>
    <mergeCell ref="B10:B13"/>
    <mergeCell ref="C10:C13"/>
    <mergeCell ref="P10:P13"/>
    <mergeCell ref="M12:M13"/>
    <mergeCell ref="G12:G13"/>
    <mergeCell ref="J10:O10"/>
    <mergeCell ref="N12:N13"/>
    <mergeCell ref="O11:O13"/>
    <mergeCell ref="H12:H13"/>
    <mergeCell ref="I11:I13"/>
    <mergeCell ref="L11:L13"/>
    <mergeCell ref="M11:N11"/>
    <mergeCell ref="K11:K13"/>
    <mergeCell ref="J11:J13"/>
    <mergeCell ref="B8:C8"/>
    <mergeCell ref="B9:C9"/>
    <mergeCell ref="F11:F13"/>
    <mergeCell ref="G11:H11"/>
    <mergeCell ref="D10:D13"/>
    <mergeCell ref="E10:I10"/>
    <mergeCell ref="E11:E13"/>
  </mergeCells>
  <printOptions/>
  <pageMargins left="0.1968503937007874" right="0.1968503937007874" top="0.3937007874015748" bottom="0.1968503937007874" header="0" footer="0"/>
  <pageSetup fitToHeight="500" horizontalDpi="600" verticalDpi="600" orientation="landscape" paperSize="9" scale="52" r:id="rId1"/>
  <headerFooter differentFirst="1" alignWithMargins="0">
    <oddHeader>&amp;RПродовження додатка 3</oddHeader>
  </headerFooter>
  <rowBreaks count="1" manualBreakCount="1">
    <brk id="3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 бухгалтер</dc:creator>
  <cp:keywords/>
  <dc:description/>
  <cp:lastModifiedBy>Користувач Windows</cp:lastModifiedBy>
  <cp:lastPrinted>2020-10-27T15:38:38Z</cp:lastPrinted>
  <dcterms:created xsi:type="dcterms:W3CDTF">2016-12-26T13:46:38Z</dcterms:created>
  <dcterms:modified xsi:type="dcterms:W3CDTF">2020-10-28T15:52:02Z</dcterms:modified>
  <cp:category/>
  <cp:version/>
  <cp:contentType/>
  <cp:contentStatus/>
</cp:coreProperties>
</file>