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60" windowWidth="10470" windowHeight="5130" activeTab="0"/>
  </bookViews>
  <sheets>
    <sheet name="Лист1" sheetId="1" r:id="rId1"/>
  </sheets>
  <definedNames>
    <definedName name="_xlnm.Print_Titles" localSheetId="0">'Лист1'!$10:$12</definedName>
    <definedName name="_xlnm.Print_Area" localSheetId="0">'Лист1'!$A$1:$F$112</definedName>
  </definedNames>
  <calcPr fullCalcOnLoad="1"/>
</workbook>
</file>

<file path=xl/sharedStrings.xml><?xml version="1.0" encoding="utf-8"?>
<sst xmlns="http://schemas.openxmlformats.org/spreadsheetml/2006/main" count="120" uniqueCount="117">
  <si>
    <t>Загальний фонд</t>
  </si>
  <si>
    <t>Спеціальний фонд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</si>
  <si>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</si>
  <si>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</si>
  <si>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</si>
  <si>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</si>
  <si>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Інші неподаткові надходження</t>
  </si>
  <si>
    <t>Власні надходження бюджетних установ</t>
  </si>
  <si>
    <t xml:space="preserve">Офіційні трансферти </t>
  </si>
  <si>
    <t>Від органів державного управління</t>
  </si>
  <si>
    <t xml:space="preserve"> </t>
  </si>
  <si>
    <t xml:space="preserve">Код </t>
  </si>
  <si>
    <t>Інші  надходження</t>
  </si>
  <si>
    <t>Екологічний податок</t>
  </si>
  <si>
    <t>Інші податки та збори</t>
  </si>
  <si>
    <t xml:space="preserve">Податок на прибуток підприємств  та фінансових установ комунальної власності 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</si>
  <si>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</si>
  <si>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Адміністративні збори та платежі, доходи від некомерційної господарської діяльності</t>
  </si>
  <si>
    <t>22010000 </t>
  </si>
  <si>
    <t>22010700 </t>
  </si>
  <si>
    <t>Плата за ліцензії на право експорту, імпорту алкогольними напоями та тютюновими виробами 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</si>
  <si>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</si>
  <si>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</si>
  <si>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 xml:space="preserve">Надходження від скидів забруднюючих речовин безпосередньо у водні об'єкти                                                                                                                                                                                 </t>
  </si>
  <si>
    <t>Доходи від власності та підприємницької діяльності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</si>
  <si>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</si>
  <si>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</si>
  <si>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11010400 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</si>
  <si>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</si>
  <si>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11010500 </t>
  </si>
  <si>
    <t>Податок на доходи фізичних осіб, що сплачується фізичними особами за результатами річного декларування</t>
  </si>
  <si>
    <t>Плата за надання адміністративних послуг</t>
  </si>
  <si>
    <t>Базова дотація</t>
  </si>
  <si>
    <t>41030600 </t>
  </si>
  <si>
    <t>41030800 </t>
  </si>
  <si>
    <t>41031000 </t>
  </si>
  <si>
    <t>41033700 </t>
  </si>
  <si>
    <t>41035800 </t>
  </si>
  <si>
    <t>Податок та збiр на доходи фiзичних осiб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</si>
  <si>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</si>
  <si>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</si>
  <si>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Дотації з державного бюджету місцевим бюджетам</t>
  </si>
  <si>
    <t>Субвенції  з державного бюджету місцевим бюджетам</t>
  </si>
  <si>
    <t>Субвенція 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</si>
  <si>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 xml:space="preserve"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</si>
  <si>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</si>
  <si>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</si>
  <si>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</t>
  </si>
  <si>
    <t>Субвенція з державного бюджету місцевим бюджетам на придбання ангіографічного обладнання</t>
  </si>
  <si>
    <t>Субвенція з державного бюджету місцевим бюджетам на реалізацію заходів, спрямованих на розвиток системи охорони здоров'я у сільській місцевості</t>
  </si>
  <si>
    <t>Усього</t>
  </si>
  <si>
    <t>усього</t>
  </si>
  <si>
    <t>у тому числі бюджет розвитку</t>
  </si>
  <si>
    <t>Разом доходів</t>
  </si>
  <si>
    <t>Усього доходів 
(без урахування міжбюджетних трансфертів)</t>
  </si>
  <si>
    <r>
  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</t>
    </r>
    <r>
      <rPr>
        <sz val="14"/>
        <color indexed="30"/>
        <rFont val="Times New Roman"/>
        <family val="1"/>
      </rPr>
      <t>підтримку малих групових будинків</t>
    </r>
  </si>
  <si>
    <t>Субвенція з державного бюджету місцевим бюджетам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</si>
  <si>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Найменування згідно
 з Класифікацією доходів бюджету</t>
  </si>
  <si>
    <t>(код бюджету)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</si>
  <si>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</si>
  <si>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 xml:space="preserve">            (грн)</t>
  </si>
  <si>
    <t xml:space="preserve">до рішення міської ради                            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</si>
  <si>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</si>
  <si>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</si>
  <si>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</si>
  <si>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</si>
  <si>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</si>
  <si>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</si>
  <si>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</si>
  <si>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</si>
  <si>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</si>
  <si>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</si>
  <si>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</si>
  <si>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</si>
  <si>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</si>
  <si>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</si>
  <si>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</si>
  <si>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юридичних осіб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</si>
  <si>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</si>
  <si>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</si>
  <si>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</si>
  <si>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</si>
  <si>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надходження  </t>
  </si>
  <si>
    <t>Адміністративні штрафи та інші санкції 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</si>
  <si>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</si>
  <si>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</si>
  <si>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</si>
  <si>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</si>
  <si>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</si>
  <si>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</si>
  <si>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</si>
  <si>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Дотації з місцевих бюджетів іншим місцевим бюджетам</t>
  </si>
  <si>
    <t xml:space="preserve">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 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</si>
  <si>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</si>
  <si>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</si>
  <si>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</si>
  <si>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</si>
  <si>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в тому числі:</t>
  </si>
  <si>
    <t xml:space="preserve">                                                                                                                              ____       _________2019р. №</t>
  </si>
  <si>
    <t>Плата за оренду майна бюджетних установ, що хдійснюється відповідно до Закону України "Про оренду державного та комунального майна" </t>
  </si>
  <si>
    <t>Додаток 1 .1</t>
  </si>
  <si>
    <t>Уточнений обсяг доходів</t>
  </si>
  <si>
    <t>міського бюджету Баштанської міської ради на 2020 рік</t>
  </si>
  <si>
    <t>Субвенція з місцевого бюджету за рахунок залишку коштів освітньої субвенції, що утворився на початок бюджетного періоду</t>
  </si>
  <si>
    <t>Доходи від операцій з капіталом</t>
  </si>
  <si>
    <t>Кошти від продажу землі і нематеріальних активів</t>
  </si>
  <si>
    <t>Кошти від продажу землі</t>
  </si>
  <si>
    <t xml:space="preserve">Кошти від продажу земельних діялянок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 </t>
  </si>
  <si>
    <t>Субвенція з місцевого бюджету на забезпечення якісної, сучасної та доступної загальної середньої освіти " Нова українська школа" за рахунок відповідної субвенції з державного бюджету</t>
  </si>
  <si>
    <t>субвенція з обласного бюджету місцевим бюджетам на здійснення заходів  щодо соціально- економічного розвитку територіальних громад  Миколаївської області у 2020 році</t>
  </si>
  <si>
    <t>Заступник міського голови з питань діяльності виконавчих органів ради</t>
  </si>
  <si>
    <t>Світлана ЄВДОЩЕНКО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</si>
  <si>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 доріг комунальної власності у населених пунктах за рахунок відповідної субвенції з державного бюджету</t>
  </si>
  <si>
    <t xml:space="preserve"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 </t>
  </si>
  <si>
    <t>субвенція з районного бюджету Баштанського району міському бюджету Баштанської міської ради на утримання Баштанського міського інклюзивно-ресурсного центру</t>
  </si>
  <si>
    <t>субвенція з районного бюджету Баштанського району міському бюджету Баштанської міської ради на підвіз учнів до Плющівської ЗОШ</t>
  </si>
  <si>
    <t>23 жовтня 2020 р.№ 2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</si>
</sst>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0.0"/>
    <numFmt numFmtId="208" formatCode="0.000"/>
    <numFmt numFmtId="209" formatCode="[$€-2]\ ###,000_);[Red]\([$€-2]\ ###,000\)"/>
    <numFmt numFmtId="210" formatCode="0.0000"/>
    <numFmt numFmtId="211" formatCode="0.00000"/>
    <numFmt numFmtId="212" formatCode="0.000000"/>
    <numFmt numFmtId="213" formatCode="#,##0_ ;[Red]\-#,##0\ "/>
    <numFmt numFmtId="214" formatCode="&quot;Так&quot;;&quot;Так&quot;;&quot;Ні&quot;"/>
    <numFmt numFmtId="215" formatCode="&quot;True&quot;;&quot;True&quot;;&quot;False&quot;"/>
    <numFmt numFmtId="216" formatCode="&quot;Увімк&quot;;&quot;Увімк&quot;;&quot;Вимк&quot;"/>
    <numFmt numFmtId="217" formatCode="[$¥€-2]\ ###,000_);[Red]\([$€-2]\ ###,000\)"/>
    <numFmt numFmtId="218" formatCode="0.00000000"/>
    <numFmt numFmtId="219" formatCode="0.0000000"/>
    <numFmt numFmtId="220" formatCode="#,##0.000"/>
    <numFmt numFmtId="221" formatCode="#,##0.0000"/>
    <numFmt numFmtId="222" formatCode="#,##0.00000"/>
    <numFmt numFmtId="223" formatCode="#,##0.0"/>
  </numFmts>
  <fonts count="78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8"/>
      <name val="Arial Cyr"/>
      <family val="0"/>
    </font>
    <font>
      <b/>
      <sz val="10"/>
      <name val="Times New Roman"/>
      <family val="1"/>
    </font>
    <font>
      <sz val="16"/>
      <name val="Arial Cyr"/>
      <family val="0"/>
    </font>
    <font>
      <b/>
      <sz val="14"/>
      <name val="Arial Cyr"/>
      <family val="0"/>
    </font>
    <font>
      <sz val="12"/>
      <name val="Times New Roman"/>
      <family val="1"/>
    </font>
    <font>
      <sz val="14"/>
      <color indexed="30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i/>
      <sz val="13.5"/>
      <name val="Times New Roman"/>
      <family val="1"/>
    </font>
    <font>
      <b/>
      <sz val="13.5"/>
      <name val="Times New Roman"/>
      <family val="1"/>
    </font>
    <font>
      <sz val="9"/>
      <name val="Arial Cyr"/>
      <family val="0"/>
    </font>
    <font>
      <b/>
      <sz val="20"/>
      <name val="Times New Roman"/>
      <family val="1"/>
    </font>
    <font>
      <b/>
      <u val="single"/>
      <sz val="1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36"/>
      <name val="Arial Cyr"/>
      <family val="0"/>
    </font>
    <font>
      <sz val="14"/>
      <color indexed="13"/>
      <name val="Arial Cyr"/>
      <family val="0"/>
    </font>
    <font>
      <sz val="10"/>
      <color indexed="10"/>
      <name val="Arial Cyr"/>
      <family val="0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Arial Cyr"/>
      <family val="0"/>
    </font>
    <font>
      <sz val="18"/>
      <color indexed="10"/>
      <name val="Arial Cyr"/>
      <family val="0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7030A0"/>
      <name val="Arial Cyr"/>
      <family val="0"/>
    </font>
    <font>
      <sz val="14"/>
      <color rgb="FFFFFF00"/>
      <name val="Arial Cyr"/>
      <family val="0"/>
    </font>
    <font>
      <sz val="10"/>
      <color rgb="FFFF0000"/>
      <name val="Arial Cyr"/>
      <family val="0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  <font>
      <sz val="14"/>
      <color rgb="FFFF0000"/>
      <name val="Arial Cyr"/>
      <family val="0"/>
    </font>
    <font>
      <sz val="18"/>
      <color rgb="FFFF0000"/>
      <name val="Arial Cyr"/>
      <family val="0"/>
    </font>
    <font>
      <sz val="11"/>
      <color rgb="FFFF0000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justify" vertical="top" wrapText="1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208" fontId="8" fillId="0" borderId="0" xfId="0" applyNumberFormat="1" applyFont="1" applyFill="1" applyAlignment="1">
      <alignment/>
    </xf>
    <xf numFmtId="220" fontId="7" fillId="0" borderId="0" xfId="0" applyNumberFormat="1" applyFont="1" applyFill="1" applyAlignment="1">
      <alignment/>
    </xf>
    <xf numFmtId="220" fontId="10" fillId="0" borderId="0" xfId="0" applyNumberFormat="1" applyFont="1" applyFill="1" applyAlignment="1">
      <alignment/>
    </xf>
    <xf numFmtId="0" fontId="68" fillId="0" borderId="0" xfId="0" applyFont="1" applyFill="1" applyAlignment="1">
      <alignment/>
    </xf>
    <xf numFmtId="0" fontId="69" fillId="0" borderId="0" xfId="0" applyFont="1" applyFill="1" applyAlignment="1">
      <alignment vertical="top"/>
    </xf>
    <xf numFmtId="222" fontId="69" fillId="0" borderId="0" xfId="0" applyNumberFormat="1" applyFont="1" applyFill="1" applyAlignment="1">
      <alignment vertical="top"/>
    </xf>
    <xf numFmtId="0" fontId="69" fillId="0" borderId="0" xfId="0" applyFont="1" applyAlignment="1">
      <alignment vertical="top"/>
    </xf>
    <xf numFmtId="0" fontId="0" fillId="33" borderId="0" xfId="0" applyFont="1" applyFill="1" applyAlignment="1">
      <alignment/>
    </xf>
    <xf numFmtId="0" fontId="70" fillId="0" borderId="0" xfId="0" applyFont="1" applyFill="1" applyAlignment="1">
      <alignment/>
    </xf>
    <xf numFmtId="222" fontId="7" fillId="0" borderId="0" xfId="0" applyNumberFormat="1" applyFont="1" applyFill="1" applyAlignment="1">
      <alignment vertical="top"/>
    </xf>
    <xf numFmtId="0" fontId="9" fillId="0" borderId="0" xfId="0" applyFont="1" applyAlignment="1">
      <alignment wrapText="1"/>
    </xf>
    <xf numFmtId="208" fontId="3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1" fillId="0" borderId="0" xfId="0" applyFont="1" applyFill="1" applyAlignment="1">
      <alignment/>
    </xf>
    <xf numFmtId="0" fontId="71" fillId="0" borderId="0" xfId="0" applyFont="1" applyFill="1" applyAlignment="1">
      <alignment horizontal="left"/>
    </xf>
    <xf numFmtId="0" fontId="72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220" fontId="10" fillId="0" borderId="0" xfId="0" applyNumberFormat="1" applyFont="1" applyFill="1" applyAlignment="1">
      <alignment vertical="top"/>
    </xf>
    <xf numFmtId="222" fontId="73" fillId="0" borderId="0" xfId="0" applyNumberFormat="1" applyFont="1" applyFill="1" applyAlignment="1">
      <alignment vertical="top"/>
    </xf>
    <xf numFmtId="208" fontId="74" fillId="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75" fillId="0" borderId="0" xfId="0" applyFont="1" applyFill="1" applyAlignment="1">
      <alignment horizontal="center" vertical="top"/>
    </xf>
    <xf numFmtId="220" fontId="74" fillId="33" borderId="0" xfId="0" applyNumberFormat="1" applyFont="1" applyFill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/>
    </xf>
    <xf numFmtId="0" fontId="18" fillId="0" borderId="0" xfId="0" applyFont="1" applyFill="1" applyAlignment="1">
      <alignment/>
    </xf>
    <xf numFmtId="220" fontId="18" fillId="33" borderId="0" xfId="0" applyNumberFormat="1" applyFont="1" applyFill="1" applyAlignment="1">
      <alignment/>
    </xf>
    <xf numFmtId="220" fontId="18" fillId="0" borderId="0" xfId="0" applyNumberFormat="1" applyFont="1" applyFill="1" applyAlignment="1">
      <alignment/>
    </xf>
    <xf numFmtId="220" fontId="6" fillId="33" borderId="0" xfId="0" applyNumberFormat="1" applyFont="1" applyFill="1" applyAlignment="1">
      <alignment/>
    </xf>
    <xf numFmtId="0" fontId="12" fillId="0" borderId="15" xfId="0" applyFont="1" applyFill="1" applyBorder="1" applyAlignment="1">
      <alignment horizontal="center" vertical="center" wrapText="1"/>
    </xf>
    <xf numFmtId="208" fontId="3" fillId="0" borderId="0" xfId="0" applyNumberFormat="1" applyFont="1" applyFill="1" applyAlignment="1">
      <alignment horizontal="right" vertical="top" wrapText="1"/>
    </xf>
    <xf numFmtId="0" fontId="3" fillId="0" borderId="0" xfId="0" applyFont="1" applyFill="1" applyAlignment="1">
      <alignment/>
    </xf>
    <xf numFmtId="0" fontId="3" fillId="0" borderId="12" xfId="0" applyFont="1" applyBorder="1" applyAlignment="1">
      <alignment vertical="top"/>
    </xf>
    <xf numFmtId="0" fontId="3" fillId="0" borderId="12" xfId="0" applyFont="1" applyBorder="1" applyAlignment="1">
      <alignment vertical="top" wrapText="1"/>
    </xf>
    <xf numFmtId="0" fontId="22" fillId="0" borderId="12" xfId="0" applyFont="1" applyBorder="1" applyAlignment="1">
      <alignment horizontal="center" vertical="top"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0" fontId="76" fillId="0" borderId="12" xfId="0" applyFont="1" applyBorder="1" applyAlignment="1">
      <alignment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 wrapText="1"/>
    </xf>
    <xf numFmtId="3" fontId="3" fillId="0" borderId="12" xfId="0" applyNumberFormat="1" applyFont="1" applyFill="1" applyBorder="1" applyAlignment="1">
      <alignment vertical="top" wrapText="1"/>
    </xf>
    <xf numFmtId="3" fontId="3" fillId="0" borderId="12" xfId="0" applyNumberFormat="1" applyFont="1" applyFill="1" applyBorder="1" applyAlignment="1">
      <alignment horizontal="right" vertical="top" wrapText="1"/>
    </xf>
    <xf numFmtId="0" fontId="14" fillId="0" borderId="12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justify" vertical="top" wrapText="1"/>
    </xf>
    <xf numFmtId="3" fontId="16" fillId="0" borderId="12" xfId="0" applyNumberFormat="1" applyFont="1" applyFill="1" applyBorder="1" applyAlignment="1">
      <alignment vertical="top" wrapText="1"/>
    </xf>
    <xf numFmtId="3" fontId="16" fillId="0" borderId="12" xfId="0" applyNumberFormat="1" applyFont="1" applyFill="1" applyBorder="1" applyAlignment="1">
      <alignment horizontal="right" vertical="top" wrapText="1"/>
    </xf>
    <xf numFmtId="3" fontId="15" fillId="0" borderId="12" xfId="0" applyNumberFormat="1" applyFont="1" applyFill="1" applyBorder="1" applyAlignment="1">
      <alignment horizontal="right" vertical="top" wrapText="1"/>
    </xf>
    <xf numFmtId="0" fontId="12" fillId="0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justify" vertical="top" wrapText="1"/>
    </xf>
    <xf numFmtId="3" fontId="2" fillId="0" borderId="12" xfId="0" applyNumberFormat="1" applyFont="1" applyFill="1" applyBorder="1" applyAlignment="1">
      <alignment vertical="top" wrapText="1"/>
    </xf>
    <xf numFmtId="3" fontId="2" fillId="0" borderId="12" xfId="0" applyNumberFormat="1" applyFont="1" applyFill="1" applyBorder="1" applyAlignment="1">
      <alignment horizontal="right" vertical="top" wrapText="1"/>
    </xf>
    <xf numFmtId="3" fontId="15" fillId="0" borderId="12" xfId="0" applyNumberFormat="1" applyFont="1" applyFill="1" applyBorder="1" applyAlignment="1">
      <alignment vertical="top" wrapText="1"/>
    </xf>
    <xf numFmtId="0" fontId="15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justify" vertical="top" wrapText="1"/>
    </xf>
    <xf numFmtId="0" fontId="2" fillId="0" borderId="12" xfId="0" applyFont="1" applyFill="1" applyBorder="1" applyAlignment="1">
      <alignment horizontal="justify" vertical="top"/>
    </xf>
    <xf numFmtId="3" fontId="17" fillId="0" borderId="12" xfId="0" applyNumberFormat="1" applyFont="1" applyFill="1" applyBorder="1" applyAlignment="1">
      <alignment vertical="top" wrapText="1"/>
    </xf>
    <xf numFmtId="3" fontId="17" fillId="0" borderId="12" xfId="0" applyNumberFormat="1" applyFont="1" applyFill="1" applyBorder="1" applyAlignment="1">
      <alignment horizontal="right" vertical="top" wrapText="1"/>
    </xf>
    <xf numFmtId="0" fontId="16" fillId="0" borderId="12" xfId="0" applyFont="1" applyFill="1" applyBorder="1" applyAlignment="1">
      <alignment horizontal="justify" vertical="top" wrapText="1"/>
    </xf>
    <xf numFmtId="0" fontId="77" fillId="0" borderId="12" xfId="0" applyFont="1" applyBorder="1" applyAlignment="1">
      <alignment vertical="top" wrapText="1"/>
    </xf>
    <xf numFmtId="0" fontId="12" fillId="4" borderId="12" xfId="0" applyFont="1" applyFill="1" applyBorder="1" applyAlignment="1">
      <alignment horizontal="center" vertical="top" wrapText="1"/>
    </xf>
    <xf numFmtId="0" fontId="21" fillId="4" borderId="12" xfId="0" applyFont="1" applyFill="1" applyBorder="1" applyAlignment="1">
      <alignment vertical="center" wrapText="1"/>
    </xf>
    <xf numFmtId="3" fontId="17" fillId="4" borderId="12" xfId="0" applyNumberFormat="1" applyFont="1" applyFill="1" applyBorder="1" applyAlignment="1">
      <alignment horizontal="right" vertical="center" wrapText="1"/>
    </xf>
    <xf numFmtId="0" fontId="7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208" fontId="8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7" fillId="0" borderId="0" xfId="0" applyFont="1" applyFill="1" applyBorder="1" applyAlignment="1">
      <alignment/>
    </xf>
    <xf numFmtId="220" fontId="1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23" fillId="0" borderId="12" xfId="0" applyNumberFormat="1" applyFont="1" applyFill="1" applyBorder="1" applyAlignment="1">
      <alignment horizontal="right" vertical="top" wrapText="1"/>
    </xf>
    <xf numFmtId="0" fontId="3" fillId="0" borderId="0" xfId="0" applyFont="1" applyFill="1" applyAlignment="1">
      <alignment horizontal="right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b/>
        <i val="0"/>
        <color indexed="12"/>
      </font>
    </dxf>
    <dxf>
      <font>
        <b/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6"/>
  <sheetViews>
    <sheetView tabSelected="1" view="pageBreakPreview" zoomScaleSheetLayoutView="100" workbookViewId="0" topLeftCell="A1">
      <selection activeCell="D3" sqref="D3"/>
    </sheetView>
  </sheetViews>
  <sheetFormatPr defaultColWidth="9.00390625" defaultRowHeight="12.75"/>
  <cols>
    <col min="1" max="1" width="14.25390625" style="15" customWidth="1"/>
    <col min="2" max="2" width="56.75390625" style="5" customWidth="1"/>
    <col min="3" max="3" width="19.625" style="5" customWidth="1"/>
    <col min="4" max="4" width="20.75390625" style="14" customWidth="1"/>
    <col min="5" max="5" width="15.75390625" style="6" customWidth="1"/>
    <col min="6" max="6" width="16.375" style="6" customWidth="1"/>
    <col min="8" max="8" width="11.375" style="13" hidden="1" customWidth="1"/>
    <col min="9" max="9" width="25.75390625" style="0" customWidth="1"/>
    <col min="10" max="10" width="62.375" style="0" customWidth="1"/>
    <col min="11" max="11" width="19.375" style="0" bestFit="1" customWidth="1"/>
    <col min="12" max="12" width="16.75390625" style="0" customWidth="1"/>
    <col min="13" max="13" width="24.25390625" style="0" customWidth="1"/>
  </cols>
  <sheetData>
    <row r="1" spans="1:8" s="1" customFormat="1" ht="18.75">
      <c r="A1" s="76"/>
      <c r="B1" s="4"/>
      <c r="C1" s="4"/>
      <c r="D1" s="93" t="s">
        <v>100</v>
      </c>
      <c r="E1" s="93"/>
      <c r="F1" s="93"/>
      <c r="H1" s="11"/>
    </row>
    <row r="2" spans="1:8" s="1" customFormat="1" ht="33" customHeight="1">
      <c r="A2" s="76"/>
      <c r="B2" s="22"/>
      <c r="C2" s="22"/>
      <c r="D2" s="94" t="s">
        <v>61</v>
      </c>
      <c r="E2" s="94"/>
      <c r="F2" s="94"/>
      <c r="H2" s="11"/>
    </row>
    <row r="3" spans="1:8" s="1" customFormat="1" ht="18" customHeight="1">
      <c r="A3" s="77" t="s">
        <v>98</v>
      </c>
      <c r="B3" s="77"/>
      <c r="C3" s="77"/>
      <c r="D3" s="77" t="s">
        <v>116</v>
      </c>
      <c r="E3" s="77"/>
      <c r="F3" s="77"/>
      <c r="H3" s="11"/>
    </row>
    <row r="4" spans="1:8" s="1" customFormat="1" ht="13.5" customHeight="1">
      <c r="A4" s="77"/>
      <c r="B4" s="77"/>
      <c r="C4" s="77"/>
      <c r="D4" s="77"/>
      <c r="E4" s="77"/>
      <c r="F4" s="77"/>
      <c r="H4" s="11"/>
    </row>
    <row r="5" spans="1:8" s="1" customFormat="1" ht="25.5" customHeight="1">
      <c r="A5" s="87" t="s">
        <v>101</v>
      </c>
      <c r="B5" s="87"/>
      <c r="C5" s="87"/>
      <c r="D5" s="87"/>
      <c r="E5" s="87"/>
      <c r="F5" s="87"/>
      <c r="H5" s="11"/>
    </row>
    <row r="6" spans="1:8" s="1" customFormat="1" ht="22.5" customHeight="1">
      <c r="A6" s="87" t="s">
        <v>102</v>
      </c>
      <c r="B6" s="87"/>
      <c r="C6" s="87"/>
      <c r="D6" s="87"/>
      <c r="E6" s="87"/>
      <c r="F6" s="87"/>
      <c r="H6" s="11"/>
    </row>
    <row r="7" spans="1:8" s="1" customFormat="1" ht="33" customHeight="1">
      <c r="A7" s="88">
        <v>14502000000</v>
      </c>
      <c r="B7" s="88"/>
      <c r="C7" s="88"/>
      <c r="D7" s="88"/>
      <c r="E7" s="88"/>
      <c r="F7" s="88"/>
      <c r="H7" s="11"/>
    </row>
    <row r="8" spans="1:8" s="1" customFormat="1" ht="16.5" customHeight="1">
      <c r="A8" s="89" t="s">
        <v>58</v>
      </c>
      <c r="B8" s="89"/>
      <c r="C8" s="89"/>
      <c r="D8" s="89"/>
      <c r="E8" s="89"/>
      <c r="F8" s="89"/>
      <c r="H8" s="11"/>
    </row>
    <row r="9" spans="1:8" s="1" customFormat="1" ht="16.5" customHeight="1">
      <c r="A9" s="24"/>
      <c r="B9" s="4" t="s">
        <v>10</v>
      </c>
      <c r="C9" s="4"/>
      <c r="D9" s="24"/>
      <c r="E9" s="24"/>
      <c r="F9" s="25" t="s">
        <v>60</v>
      </c>
      <c r="H9" s="11"/>
    </row>
    <row r="10" spans="1:8" s="1" customFormat="1" ht="33" customHeight="1">
      <c r="A10" s="90" t="s">
        <v>11</v>
      </c>
      <c r="B10" s="90" t="s">
        <v>57</v>
      </c>
      <c r="C10" s="90" t="s">
        <v>50</v>
      </c>
      <c r="D10" s="97" t="s">
        <v>0</v>
      </c>
      <c r="E10" s="95" t="s">
        <v>1</v>
      </c>
      <c r="F10" s="96"/>
      <c r="H10" s="11"/>
    </row>
    <row r="11" spans="1:8" s="1" customFormat="1" ht="79.5" customHeight="1">
      <c r="A11" s="91"/>
      <c r="B11" s="91"/>
      <c r="C11" s="91"/>
      <c r="D11" s="98"/>
      <c r="E11" s="35" t="s">
        <v>51</v>
      </c>
      <c r="F11" s="26" t="s">
        <v>52</v>
      </c>
      <c r="H11" s="11"/>
    </row>
    <row r="12" spans="1:8" s="1" customFormat="1" ht="13.5" customHeight="1">
      <c r="A12" s="27">
        <v>1</v>
      </c>
      <c r="B12" s="28">
        <v>2</v>
      </c>
      <c r="C12" s="28">
        <v>3</v>
      </c>
      <c r="D12" s="41">
        <v>4</v>
      </c>
      <c r="E12" s="27">
        <v>5</v>
      </c>
      <c r="F12" s="27">
        <v>6</v>
      </c>
      <c r="H12" s="11"/>
    </row>
    <row r="13" spans="1:10" s="6" customFormat="1" ht="27.75" customHeight="1">
      <c r="A13" s="50">
        <v>10000000</v>
      </c>
      <c r="B13" s="51" t="s">
        <v>2</v>
      </c>
      <c r="C13" s="52">
        <f>D13+E13</f>
        <v>109609006</v>
      </c>
      <c r="D13" s="53">
        <f>D14+D23+D29</f>
        <v>109454006</v>
      </c>
      <c r="E13" s="53">
        <f>SUM(E14,E23,E44)</f>
        <v>155000</v>
      </c>
      <c r="F13" s="53"/>
      <c r="H13" s="16"/>
      <c r="I13" s="8"/>
      <c r="J13" s="8"/>
    </row>
    <row r="14" spans="1:9" s="6" customFormat="1" ht="44.25" customHeight="1">
      <c r="A14" s="54">
        <v>11000000</v>
      </c>
      <c r="B14" s="55" t="s">
        <v>3</v>
      </c>
      <c r="C14" s="56">
        <f aca="true" t="shared" si="0" ref="C14:C88">D14+E14</f>
        <v>64080606</v>
      </c>
      <c r="D14" s="57">
        <f>D15+D21</f>
        <v>64080606</v>
      </c>
      <c r="E14" s="58"/>
      <c r="F14" s="58"/>
      <c r="H14" s="16"/>
      <c r="I14" s="34"/>
    </row>
    <row r="15" spans="1:9" s="6" customFormat="1" ht="26.25" customHeight="1">
      <c r="A15" s="59">
        <v>11010000</v>
      </c>
      <c r="B15" s="60" t="s">
        <v>38</v>
      </c>
      <c r="C15" s="61">
        <f t="shared" si="0"/>
        <v>64063106</v>
      </c>
      <c r="D15" s="62">
        <f>SUM(D16:D19)</f>
        <v>64063106</v>
      </c>
      <c r="E15" s="62"/>
      <c r="F15" s="62"/>
      <c r="H15" s="16"/>
      <c r="I15" s="29"/>
    </row>
    <row r="16" spans="1:10" s="6" customFormat="1" ht="66" customHeight="1">
      <c r="A16" s="59">
        <v>11010100</v>
      </c>
      <c r="B16" s="60" t="s">
        <v>25</v>
      </c>
      <c r="C16" s="61">
        <f t="shared" si="0"/>
        <v>50761206</v>
      </c>
      <c r="D16" s="62">
        <f>50711926-720+50000</f>
        <v>50761206</v>
      </c>
      <c r="E16" s="62"/>
      <c r="F16" s="62"/>
      <c r="H16" s="16"/>
      <c r="J16" s="9"/>
    </row>
    <row r="17" spans="1:8" s="6" customFormat="1" ht="99" customHeight="1">
      <c r="A17" s="59">
        <v>11010200</v>
      </c>
      <c r="B17" s="60" t="s">
        <v>26</v>
      </c>
      <c r="C17" s="61">
        <f t="shared" si="0"/>
        <v>1889600</v>
      </c>
      <c r="D17" s="62">
        <v>1889600</v>
      </c>
      <c r="E17" s="62"/>
      <c r="F17" s="62"/>
      <c r="H17" s="16"/>
    </row>
    <row r="18" spans="1:8" s="6" customFormat="1" ht="65.25" customHeight="1">
      <c r="A18" s="59" t="s">
        <v>27</v>
      </c>
      <c r="B18" s="60" t="s">
        <v>28</v>
      </c>
      <c r="C18" s="61">
        <f t="shared" si="0"/>
        <v>8150000</v>
      </c>
      <c r="D18" s="62">
        <v>8150000</v>
      </c>
      <c r="E18" s="62"/>
      <c r="F18" s="62"/>
      <c r="H18" s="16"/>
    </row>
    <row r="19" spans="1:8" s="6" customFormat="1" ht="63" customHeight="1">
      <c r="A19" s="59" t="s">
        <v>29</v>
      </c>
      <c r="B19" s="60" t="s">
        <v>30</v>
      </c>
      <c r="C19" s="61">
        <f t="shared" si="0"/>
        <v>3262300</v>
      </c>
      <c r="D19" s="62">
        <f>3256700+5600</f>
        <v>3262300</v>
      </c>
      <c r="E19" s="62"/>
      <c r="F19" s="62"/>
      <c r="H19" s="16"/>
    </row>
    <row r="20" spans="1:8" s="6" customFormat="1" ht="10.5" customHeight="1">
      <c r="A20" s="59"/>
      <c r="B20" s="60"/>
      <c r="C20" s="61"/>
      <c r="D20" s="62"/>
      <c r="E20" s="62"/>
      <c r="F20" s="62"/>
      <c r="H20" s="16"/>
    </row>
    <row r="21" spans="1:9" s="6" customFormat="1" ht="25.5" customHeight="1">
      <c r="A21" s="59">
        <v>11020000</v>
      </c>
      <c r="B21" s="60" t="s">
        <v>4</v>
      </c>
      <c r="C21" s="61">
        <f t="shared" si="0"/>
        <v>17500</v>
      </c>
      <c r="D21" s="61">
        <f>D22</f>
        <v>17500</v>
      </c>
      <c r="E21" s="62"/>
      <c r="F21" s="62"/>
      <c r="H21" s="16"/>
      <c r="I21" s="29"/>
    </row>
    <row r="22" spans="1:9" s="6" customFormat="1" ht="42.75" customHeight="1">
      <c r="A22" s="59">
        <v>11020200</v>
      </c>
      <c r="B22" s="60" t="s">
        <v>15</v>
      </c>
      <c r="C22" s="61">
        <f t="shared" si="0"/>
        <v>17500</v>
      </c>
      <c r="D22" s="62">
        <v>17500</v>
      </c>
      <c r="E22" s="62"/>
      <c r="F22" s="62"/>
      <c r="H22" s="16"/>
      <c r="I22" s="29"/>
    </row>
    <row r="23" spans="1:10" s="6" customFormat="1" ht="27" customHeight="1">
      <c r="A23" s="46">
        <v>14000000</v>
      </c>
      <c r="B23" s="45" t="s">
        <v>62</v>
      </c>
      <c r="C23" s="63">
        <f t="shared" si="0"/>
        <v>6736900</v>
      </c>
      <c r="D23" s="58">
        <f>D28+D26+D24</f>
        <v>6736900</v>
      </c>
      <c r="E23" s="53">
        <f>E24+E26</f>
        <v>0</v>
      </c>
      <c r="F23" s="53"/>
      <c r="H23" s="16"/>
      <c r="J23" s="2"/>
    </row>
    <row r="24" spans="1:10" s="6" customFormat="1" ht="43.5" customHeight="1">
      <c r="A24" s="47">
        <v>14020000</v>
      </c>
      <c r="B24" s="48" t="s">
        <v>63</v>
      </c>
      <c r="C24" s="61">
        <f t="shared" si="0"/>
        <v>958000</v>
      </c>
      <c r="D24" s="62">
        <f>D25</f>
        <v>958000</v>
      </c>
      <c r="E24" s="62">
        <f>E25</f>
        <v>0</v>
      </c>
      <c r="F24" s="62"/>
      <c r="H24" s="16"/>
      <c r="I24" s="29"/>
      <c r="J24" s="2"/>
    </row>
    <row r="25" spans="1:10" s="6" customFormat="1" ht="27" customHeight="1">
      <c r="A25" s="47">
        <v>14021900</v>
      </c>
      <c r="B25" s="48" t="s">
        <v>64</v>
      </c>
      <c r="C25" s="61">
        <f t="shared" si="0"/>
        <v>958000</v>
      </c>
      <c r="D25" s="62">
        <v>958000</v>
      </c>
      <c r="E25" s="62"/>
      <c r="F25" s="62"/>
      <c r="H25" s="16"/>
      <c r="J25" s="32"/>
    </row>
    <row r="26" spans="1:8" s="6" customFormat="1" ht="62.25" customHeight="1">
      <c r="A26" s="47">
        <v>14030000</v>
      </c>
      <c r="B26" s="48" t="s">
        <v>65</v>
      </c>
      <c r="C26" s="61">
        <f t="shared" si="0"/>
        <v>3800000</v>
      </c>
      <c r="D26" s="62">
        <f>D27</f>
        <v>3800000</v>
      </c>
      <c r="E26" s="62">
        <f>E27</f>
        <v>0</v>
      </c>
      <c r="F26" s="62"/>
      <c r="H26" s="16"/>
    </row>
    <row r="27" spans="1:8" s="6" customFormat="1" ht="27.75" customHeight="1">
      <c r="A27" s="47">
        <v>14031900</v>
      </c>
      <c r="B27" s="48" t="s">
        <v>64</v>
      </c>
      <c r="C27" s="61">
        <f t="shared" si="0"/>
        <v>3800000</v>
      </c>
      <c r="D27" s="62">
        <v>3800000</v>
      </c>
      <c r="E27" s="62"/>
      <c r="F27" s="62"/>
      <c r="H27" s="16"/>
    </row>
    <row r="28" spans="1:8" s="6" customFormat="1" ht="60.75" customHeight="1">
      <c r="A28" s="47">
        <v>14040000</v>
      </c>
      <c r="B28" s="48" t="s">
        <v>66</v>
      </c>
      <c r="C28" s="61">
        <f t="shared" si="0"/>
        <v>1978900</v>
      </c>
      <c r="D28" s="62">
        <v>1978900</v>
      </c>
      <c r="E28" s="62"/>
      <c r="F28" s="62"/>
      <c r="H28" s="16"/>
    </row>
    <row r="29" spans="1:8" s="6" customFormat="1" ht="25.5" customHeight="1">
      <c r="A29" s="44">
        <v>18000000</v>
      </c>
      <c r="B29" s="45" t="s">
        <v>67</v>
      </c>
      <c r="C29" s="52">
        <f t="shared" si="0"/>
        <v>38636500</v>
      </c>
      <c r="D29" s="53">
        <f>D30+D40</f>
        <v>38636500</v>
      </c>
      <c r="E29" s="53"/>
      <c r="F29" s="53"/>
      <c r="H29" s="16"/>
    </row>
    <row r="30" spans="1:8" s="6" customFormat="1" ht="25.5" customHeight="1">
      <c r="A30" s="44">
        <v>18010000</v>
      </c>
      <c r="B30" s="45" t="s">
        <v>68</v>
      </c>
      <c r="C30" s="52">
        <f t="shared" si="0"/>
        <v>22186500</v>
      </c>
      <c r="D30" s="53">
        <f>D31+D32+D33+D34+D35+D36+D37+D38+D39</f>
        <v>22186500</v>
      </c>
      <c r="E30" s="62"/>
      <c r="F30" s="62"/>
      <c r="H30" s="16"/>
    </row>
    <row r="31" spans="1:8" s="6" customFormat="1" ht="78" customHeight="1">
      <c r="A31" s="47">
        <v>18010100</v>
      </c>
      <c r="B31" s="48" t="s">
        <v>69</v>
      </c>
      <c r="C31" s="61">
        <f t="shared" si="0"/>
        <v>43500</v>
      </c>
      <c r="D31" s="62">
        <v>43500</v>
      </c>
      <c r="E31" s="53"/>
      <c r="F31" s="53"/>
      <c r="H31" s="16"/>
    </row>
    <row r="32" spans="1:8" s="6" customFormat="1" ht="80.25" customHeight="1">
      <c r="A32" s="47">
        <v>18010200</v>
      </c>
      <c r="B32" s="48" t="s">
        <v>70</v>
      </c>
      <c r="C32" s="61">
        <f t="shared" si="0"/>
        <v>127000</v>
      </c>
      <c r="D32" s="62">
        <v>127000</v>
      </c>
      <c r="E32" s="62"/>
      <c r="F32" s="62"/>
      <c r="H32" s="16"/>
    </row>
    <row r="33" spans="1:8" s="6" customFormat="1" ht="80.25" customHeight="1">
      <c r="A33" s="47">
        <v>18010300</v>
      </c>
      <c r="B33" s="48" t="s">
        <v>71</v>
      </c>
      <c r="C33" s="61">
        <f t="shared" si="0"/>
        <v>2860000</v>
      </c>
      <c r="D33" s="62">
        <v>2860000</v>
      </c>
      <c r="E33" s="62"/>
      <c r="F33" s="62"/>
      <c r="H33" s="16"/>
    </row>
    <row r="34" spans="1:8" s="6" customFormat="1" ht="80.25" customHeight="1">
      <c r="A34" s="47">
        <v>18010400</v>
      </c>
      <c r="B34" s="48" t="s">
        <v>72</v>
      </c>
      <c r="C34" s="61">
        <f t="shared" si="0"/>
        <v>1260000</v>
      </c>
      <c r="D34" s="62">
        <v>1260000</v>
      </c>
      <c r="E34" s="62"/>
      <c r="F34" s="62"/>
      <c r="H34" s="16"/>
    </row>
    <row r="35" spans="1:8" s="6" customFormat="1" ht="32.25" customHeight="1">
      <c r="A35" s="47">
        <v>18010500</v>
      </c>
      <c r="B35" s="48" t="s">
        <v>73</v>
      </c>
      <c r="C35" s="61">
        <f t="shared" si="0"/>
        <v>1069000</v>
      </c>
      <c r="D35" s="62">
        <v>1069000</v>
      </c>
      <c r="E35" s="62"/>
      <c r="F35" s="62"/>
      <c r="H35" s="16"/>
    </row>
    <row r="36" spans="1:8" s="6" customFormat="1" ht="32.25" customHeight="1">
      <c r="A36" s="47">
        <v>18010600</v>
      </c>
      <c r="B36" s="48" t="s">
        <v>74</v>
      </c>
      <c r="C36" s="61">
        <f t="shared" si="0"/>
        <v>6070000</v>
      </c>
      <c r="D36" s="62">
        <v>6070000</v>
      </c>
      <c r="E36" s="62"/>
      <c r="F36" s="62"/>
      <c r="H36" s="16"/>
    </row>
    <row r="37" spans="1:8" s="6" customFormat="1" ht="32.25" customHeight="1">
      <c r="A37" s="47">
        <v>18010700</v>
      </c>
      <c r="B37" s="48" t="s">
        <v>75</v>
      </c>
      <c r="C37" s="61">
        <f t="shared" si="0"/>
        <v>8430000</v>
      </c>
      <c r="D37" s="62">
        <v>8430000</v>
      </c>
      <c r="E37" s="62"/>
      <c r="F37" s="62"/>
      <c r="H37" s="16"/>
    </row>
    <row r="38" spans="1:8" s="6" customFormat="1" ht="32.25" customHeight="1">
      <c r="A38" s="47">
        <v>18010900</v>
      </c>
      <c r="B38" s="48" t="s">
        <v>76</v>
      </c>
      <c r="C38" s="61">
        <f t="shared" si="0"/>
        <v>2257000</v>
      </c>
      <c r="D38" s="62">
        <v>2257000</v>
      </c>
      <c r="E38" s="62"/>
      <c r="F38" s="62"/>
      <c r="H38" s="16"/>
    </row>
    <row r="39" spans="1:8" s="6" customFormat="1" ht="32.25" customHeight="1">
      <c r="A39" s="47">
        <v>18011100</v>
      </c>
      <c r="B39" s="48" t="s">
        <v>77</v>
      </c>
      <c r="C39" s="61">
        <f t="shared" si="0"/>
        <v>70000</v>
      </c>
      <c r="D39" s="62">
        <v>70000</v>
      </c>
      <c r="E39" s="62"/>
      <c r="F39" s="62"/>
      <c r="H39" s="16"/>
    </row>
    <row r="40" spans="1:8" s="6" customFormat="1" ht="25.5" customHeight="1">
      <c r="A40" s="44">
        <v>18050000</v>
      </c>
      <c r="B40" s="45" t="s">
        <v>78</v>
      </c>
      <c r="C40" s="52">
        <f t="shared" si="0"/>
        <v>16450000</v>
      </c>
      <c r="D40" s="53">
        <f>D41+D42+D43</f>
        <v>16450000</v>
      </c>
      <c r="E40" s="62"/>
      <c r="F40" s="62"/>
      <c r="H40" s="16"/>
    </row>
    <row r="41" spans="1:8" s="6" customFormat="1" ht="21.75" customHeight="1">
      <c r="A41" s="47">
        <v>18050300</v>
      </c>
      <c r="B41" s="48" t="s">
        <v>79</v>
      </c>
      <c r="C41" s="61">
        <f t="shared" si="0"/>
        <v>1500000</v>
      </c>
      <c r="D41" s="62">
        <f>1700000-200000</f>
        <v>1500000</v>
      </c>
      <c r="E41" s="62"/>
      <c r="F41" s="62"/>
      <c r="H41" s="16"/>
    </row>
    <row r="42" spans="1:8" s="6" customFormat="1" ht="22.5" customHeight="1">
      <c r="A42" s="47">
        <v>18050400</v>
      </c>
      <c r="B42" s="48" t="s">
        <v>80</v>
      </c>
      <c r="C42" s="61">
        <f t="shared" si="0"/>
        <v>8050000</v>
      </c>
      <c r="D42" s="62">
        <f>8000000+50000</f>
        <v>8050000</v>
      </c>
      <c r="E42" s="62"/>
      <c r="F42" s="62"/>
      <c r="H42" s="16"/>
    </row>
    <row r="43" spans="1:8" s="6" customFormat="1" ht="100.5" customHeight="1">
      <c r="A43" s="47">
        <v>18050500</v>
      </c>
      <c r="B43" s="48" t="s">
        <v>81</v>
      </c>
      <c r="C43" s="61">
        <f t="shared" si="0"/>
        <v>6900000</v>
      </c>
      <c r="D43" s="62">
        <f>6800000+100000</f>
        <v>6900000</v>
      </c>
      <c r="E43" s="62"/>
      <c r="F43" s="62"/>
      <c r="H43" s="16"/>
    </row>
    <row r="44" spans="1:8" s="6" customFormat="1" ht="24" customHeight="1">
      <c r="A44" s="54">
        <v>19000000</v>
      </c>
      <c r="B44" s="64" t="s">
        <v>14</v>
      </c>
      <c r="C44" s="61">
        <f t="shared" si="0"/>
        <v>155000</v>
      </c>
      <c r="D44" s="58"/>
      <c r="E44" s="58">
        <f>SUM(E45)</f>
        <v>155000</v>
      </c>
      <c r="F44" s="58"/>
      <c r="H44" s="16"/>
    </row>
    <row r="45" spans="1:9" s="6" customFormat="1" ht="21" customHeight="1">
      <c r="A45" s="59">
        <v>19010000</v>
      </c>
      <c r="B45" s="65" t="s">
        <v>13</v>
      </c>
      <c r="C45" s="61">
        <f t="shared" si="0"/>
        <v>155000</v>
      </c>
      <c r="D45" s="62"/>
      <c r="E45" s="62">
        <f>E46+E47+E48</f>
        <v>155000</v>
      </c>
      <c r="F45" s="62"/>
      <c r="H45" s="16"/>
      <c r="I45" s="29"/>
    </row>
    <row r="46" spans="1:8" s="6" customFormat="1" ht="99.75" customHeight="1">
      <c r="A46" s="66">
        <v>19010100</v>
      </c>
      <c r="B46" s="60" t="s">
        <v>59</v>
      </c>
      <c r="C46" s="61">
        <f t="shared" si="0"/>
        <v>54200</v>
      </c>
      <c r="D46" s="62"/>
      <c r="E46" s="62">
        <v>54200</v>
      </c>
      <c r="F46" s="62"/>
      <c r="H46" s="16"/>
    </row>
    <row r="47" spans="1:8" s="6" customFormat="1" ht="41.25" customHeight="1">
      <c r="A47" s="66">
        <v>19010200</v>
      </c>
      <c r="B47" s="60" t="s">
        <v>23</v>
      </c>
      <c r="C47" s="61">
        <f t="shared" si="0"/>
        <v>3300</v>
      </c>
      <c r="D47" s="62"/>
      <c r="E47" s="62">
        <v>3300</v>
      </c>
      <c r="F47" s="62"/>
      <c r="H47" s="16"/>
    </row>
    <row r="48" spans="1:8" s="6" customFormat="1" ht="81" customHeight="1">
      <c r="A48" s="66">
        <v>19010300</v>
      </c>
      <c r="B48" s="60" t="s">
        <v>16</v>
      </c>
      <c r="C48" s="61">
        <f t="shared" si="0"/>
        <v>97500</v>
      </c>
      <c r="D48" s="62"/>
      <c r="E48" s="62">
        <v>97500</v>
      </c>
      <c r="F48" s="62"/>
      <c r="H48" s="16"/>
    </row>
    <row r="49" spans="1:8" s="6" customFormat="1" ht="30" customHeight="1">
      <c r="A49" s="50">
        <v>20000000</v>
      </c>
      <c r="B49" s="67" t="s">
        <v>5</v>
      </c>
      <c r="C49" s="52">
        <f t="shared" si="0"/>
        <v>3415633</v>
      </c>
      <c r="D49" s="53">
        <f>D50+D64+D53</f>
        <v>453994</v>
      </c>
      <c r="E49" s="52">
        <f>SUM(E50+E64+E67+E52)</f>
        <v>2961639</v>
      </c>
      <c r="F49" s="53"/>
      <c r="H49" s="16"/>
    </row>
    <row r="50" spans="1:8" s="6" customFormat="1" ht="36.75" customHeight="1">
      <c r="A50" s="59">
        <v>21000000</v>
      </c>
      <c r="B50" s="60" t="s">
        <v>24</v>
      </c>
      <c r="C50" s="61">
        <f t="shared" si="0"/>
        <v>25000</v>
      </c>
      <c r="D50" s="62">
        <f>SUM(D51)</f>
        <v>25000</v>
      </c>
      <c r="E50" s="62"/>
      <c r="F50" s="53"/>
      <c r="H50" s="16"/>
    </row>
    <row r="51" spans="1:9" s="6" customFormat="1" ht="30" customHeight="1">
      <c r="A51" s="44">
        <v>21080000</v>
      </c>
      <c r="B51" s="45" t="s">
        <v>82</v>
      </c>
      <c r="C51" s="61">
        <f t="shared" si="0"/>
        <v>25000</v>
      </c>
      <c r="D51" s="62">
        <f>SUM(D52)</f>
        <v>25000</v>
      </c>
      <c r="E51" s="62"/>
      <c r="F51" s="53"/>
      <c r="H51" s="16"/>
      <c r="I51" s="29"/>
    </row>
    <row r="52" spans="1:8" s="6" customFormat="1" ht="30.75" customHeight="1">
      <c r="A52" s="47">
        <v>21081100</v>
      </c>
      <c r="B52" s="48" t="s">
        <v>83</v>
      </c>
      <c r="C52" s="61">
        <f t="shared" si="0"/>
        <v>25000</v>
      </c>
      <c r="D52" s="62">
        <v>25000</v>
      </c>
      <c r="E52" s="62"/>
      <c r="F52" s="53"/>
      <c r="H52" s="16"/>
    </row>
    <row r="53" spans="1:8" s="6" customFormat="1" ht="46.5" customHeight="1">
      <c r="A53" s="59">
        <v>22000000</v>
      </c>
      <c r="B53" s="60" t="s">
        <v>17</v>
      </c>
      <c r="C53" s="61">
        <f t="shared" si="0"/>
        <v>312857</v>
      </c>
      <c r="D53" s="62">
        <f>SUM(D54+D59+D61)</f>
        <v>312857</v>
      </c>
      <c r="E53" s="62"/>
      <c r="F53" s="62"/>
      <c r="H53" s="16"/>
    </row>
    <row r="54" spans="1:8" s="6" customFormat="1" ht="22.5" customHeight="1">
      <c r="A54" s="66" t="s">
        <v>18</v>
      </c>
      <c r="B54" s="68" t="s">
        <v>31</v>
      </c>
      <c r="C54" s="61">
        <f t="shared" si="0"/>
        <v>278000</v>
      </c>
      <c r="D54" s="62">
        <f>D55+D58</f>
        <v>278000</v>
      </c>
      <c r="E54" s="53"/>
      <c r="F54" s="53"/>
      <c r="H54" s="16"/>
    </row>
    <row r="55" spans="1:8" s="6" customFormat="1" ht="45" customHeight="1">
      <c r="A55" s="47">
        <v>22012500</v>
      </c>
      <c r="B55" s="48" t="s">
        <v>84</v>
      </c>
      <c r="C55" s="61">
        <f t="shared" si="0"/>
        <v>28000</v>
      </c>
      <c r="D55" s="62">
        <v>28000</v>
      </c>
      <c r="E55" s="62"/>
      <c r="F55" s="62"/>
      <c r="H55" s="16"/>
    </row>
    <row r="56" spans="1:8" s="6" customFormat="1" ht="63" customHeight="1" hidden="1">
      <c r="A56" s="47">
        <v>22012600</v>
      </c>
      <c r="B56" s="48" t="s">
        <v>85</v>
      </c>
      <c r="C56" s="61">
        <f t="shared" si="0"/>
        <v>0</v>
      </c>
      <c r="D56" s="62"/>
      <c r="E56" s="62"/>
      <c r="F56" s="62"/>
      <c r="H56" s="16"/>
    </row>
    <row r="57" spans="1:8" s="6" customFormat="1" ht="63" customHeight="1" hidden="1">
      <c r="A57" s="59" t="s">
        <v>19</v>
      </c>
      <c r="B57" s="60" t="s">
        <v>20</v>
      </c>
      <c r="C57" s="61">
        <f t="shared" si="0"/>
        <v>0</v>
      </c>
      <c r="D57" s="62"/>
      <c r="E57" s="62"/>
      <c r="F57" s="62"/>
      <c r="H57" s="16"/>
    </row>
    <row r="58" spans="1:8" s="6" customFormat="1" ht="39" customHeight="1">
      <c r="A58" s="47">
        <v>22012600</v>
      </c>
      <c r="B58" s="48" t="s">
        <v>85</v>
      </c>
      <c r="C58" s="61">
        <f t="shared" si="0"/>
        <v>250000</v>
      </c>
      <c r="D58" s="62">
        <v>250000</v>
      </c>
      <c r="E58" s="62"/>
      <c r="F58" s="62"/>
      <c r="H58" s="16"/>
    </row>
    <row r="59" spans="1:8" s="6" customFormat="1" ht="66" customHeight="1">
      <c r="A59" s="59">
        <v>22080000</v>
      </c>
      <c r="B59" s="60" t="s">
        <v>21</v>
      </c>
      <c r="C59" s="61">
        <f t="shared" si="0"/>
        <v>16857</v>
      </c>
      <c r="D59" s="62">
        <f>D60</f>
        <v>16857</v>
      </c>
      <c r="E59" s="62"/>
      <c r="F59" s="62"/>
      <c r="H59" s="16"/>
    </row>
    <row r="60" spans="1:8" s="6" customFormat="1" ht="80.25" customHeight="1">
      <c r="A60" s="59">
        <v>22080400</v>
      </c>
      <c r="B60" s="60" t="s">
        <v>22</v>
      </c>
      <c r="C60" s="61">
        <f t="shared" si="0"/>
        <v>16857</v>
      </c>
      <c r="D60" s="62">
        <f>16137+720</f>
        <v>16857</v>
      </c>
      <c r="E60" s="62"/>
      <c r="F60" s="62"/>
      <c r="H60" s="16"/>
    </row>
    <row r="61" spans="1:10" s="6" customFormat="1" ht="31.5" customHeight="1">
      <c r="A61" s="44">
        <v>22090000</v>
      </c>
      <c r="B61" s="45" t="s">
        <v>86</v>
      </c>
      <c r="C61" s="61">
        <f t="shared" si="0"/>
        <v>18000</v>
      </c>
      <c r="D61" s="62">
        <f>D62+D63</f>
        <v>18000</v>
      </c>
      <c r="E61" s="62"/>
      <c r="F61" s="62"/>
      <c r="H61" s="16"/>
      <c r="J61" s="17"/>
    </row>
    <row r="62" spans="1:10" s="6" customFormat="1" ht="77.25" customHeight="1">
      <c r="A62" s="47">
        <v>22090100</v>
      </c>
      <c r="B62" s="48" t="s">
        <v>87</v>
      </c>
      <c r="C62" s="61">
        <f t="shared" si="0"/>
        <v>11000</v>
      </c>
      <c r="D62" s="62">
        <v>11000</v>
      </c>
      <c r="E62" s="62"/>
      <c r="F62" s="62"/>
      <c r="H62" s="16"/>
      <c r="J62" s="17"/>
    </row>
    <row r="63" spans="1:10" s="6" customFormat="1" ht="68.25" customHeight="1">
      <c r="A63" s="47">
        <v>22090400</v>
      </c>
      <c r="B63" s="48" t="s">
        <v>88</v>
      </c>
      <c r="C63" s="61">
        <f t="shared" si="0"/>
        <v>7000</v>
      </c>
      <c r="D63" s="62">
        <v>7000</v>
      </c>
      <c r="E63" s="62"/>
      <c r="F63" s="62"/>
      <c r="H63" s="16"/>
      <c r="J63" s="17"/>
    </row>
    <row r="64" spans="1:8" s="6" customFormat="1" ht="27" customHeight="1">
      <c r="A64" s="59">
        <v>24000000</v>
      </c>
      <c r="B64" s="60" t="s">
        <v>6</v>
      </c>
      <c r="C64" s="61">
        <f t="shared" si="0"/>
        <v>116137</v>
      </c>
      <c r="D64" s="62">
        <f>D65</f>
        <v>116137</v>
      </c>
      <c r="E64" s="62">
        <f>E65</f>
        <v>0</v>
      </c>
      <c r="F64" s="62"/>
      <c r="H64" s="16"/>
    </row>
    <row r="65" spans="1:8" s="6" customFormat="1" ht="24.75" customHeight="1">
      <c r="A65" s="59">
        <v>24060000</v>
      </c>
      <c r="B65" s="60" t="s">
        <v>12</v>
      </c>
      <c r="C65" s="61">
        <f t="shared" si="0"/>
        <v>116137</v>
      </c>
      <c r="D65" s="62">
        <f>D66</f>
        <v>116137</v>
      </c>
      <c r="E65" s="62">
        <f>SUM(E66)</f>
        <v>0</v>
      </c>
      <c r="F65" s="62"/>
      <c r="H65" s="16"/>
    </row>
    <row r="66" spans="1:8" s="6" customFormat="1" ht="29.25" customHeight="1">
      <c r="A66" s="47">
        <v>24060300</v>
      </c>
      <c r="B66" s="48" t="s">
        <v>82</v>
      </c>
      <c r="C66" s="61">
        <f t="shared" si="0"/>
        <v>116137</v>
      </c>
      <c r="D66" s="62">
        <f>100000+16137</f>
        <v>116137</v>
      </c>
      <c r="E66" s="62"/>
      <c r="F66" s="62"/>
      <c r="H66" s="16"/>
    </row>
    <row r="67" spans="1:8" s="6" customFormat="1" ht="22.5" customHeight="1">
      <c r="A67" s="54">
        <v>25000000</v>
      </c>
      <c r="B67" s="55" t="s">
        <v>7</v>
      </c>
      <c r="C67" s="56">
        <f t="shared" si="0"/>
        <v>2961639</v>
      </c>
      <c r="D67" s="57"/>
      <c r="E67" s="57">
        <f>E68</f>
        <v>2961639</v>
      </c>
      <c r="F67" s="62"/>
      <c r="H67" s="16"/>
    </row>
    <row r="68" spans="1:8" s="6" customFormat="1" ht="22.5" customHeight="1">
      <c r="A68" s="44">
        <v>25010000</v>
      </c>
      <c r="B68" s="45" t="s">
        <v>89</v>
      </c>
      <c r="C68" s="56">
        <f t="shared" si="0"/>
        <v>2961639</v>
      </c>
      <c r="D68" s="57"/>
      <c r="E68" s="57">
        <f>E69+E70</f>
        <v>2961639</v>
      </c>
      <c r="F68" s="62"/>
      <c r="H68" s="16"/>
    </row>
    <row r="69" spans="1:8" s="6" customFormat="1" ht="43.5" customHeight="1">
      <c r="A69" s="47">
        <v>25010100</v>
      </c>
      <c r="B69" s="48" t="s">
        <v>90</v>
      </c>
      <c r="C69" s="56">
        <f t="shared" si="0"/>
        <v>2944700</v>
      </c>
      <c r="D69" s="57"/>
      <c r="E69" s="57">
        <v>2944700</v>
      </c>
      <c r="F69" s="62"/>
      <c r="H69" s="16"/>
    </row>
    <row r="70" spans="1:8" s="6" customFormat="1" ht="74.25" customHeight="1">
      <c r="A70" s="47">
        <v>25010300</v>
      </c>
      <c r="B70" s="48" t="s">
        <v>99</v>
      </c>
      <c r="C70" s="56">
        <f t="shared" si="0"/>
        <v>16939</v>
      </c>
      <c r="D70" s="57"/>
      <c r="E70" s="57">
        <v>16939</v>
      </c>
      <c r="F70" s="62"/>
      <c r="H70" s="16"/>
    </row>
    <row r="71" spans="1:8" s="6" customFormat="1" ht="33.75" customHeight="1">
      <c r="A71" s="44">
        <v>30000000</v>
      </c>
      <c r="B71" s="45" t="s">
        <v>104</v>
      </c>
      <c r="C71" s="56">
        <f t="shared" si="0"/>
        <v>1272400</v>
      </c>
      <c r="D71" s="57"/>
      <c r="E71" s="70">
        <f aca="true" t="shared" si="1" ref="E71:F73">E72</f>
        <v>1272400</v>
      </c>
      <c r="F71" s="70">
        <f t="shared" si="1"/>
        <v>1272400</v>
      </c>
      <c r="H71" s="16"/>
    </row>
    <row r="72" spans="1:8" s="6" customFormat="1" ht="43.5" customHeight="1">
      <c r="A72" s="44">
        <v>33000000</v>
      </c>
      <c r="B72" s="45" t="s">
        <v>105</v>
      </c>
      <c r="C72" s="56">
        <f t="shared" si="0"/>
        <v>1272400</v>
      </c>
      <c r="D72" s="57"/>
      <c r="E72" s="70">
        <f t="shared" si="1"/>
        <v>1272400</v>
      </c>
      <c r="F72" s="70">
        <f t="shared" si="1"/>
        <v>1272400</v>
      </c>
      <c r="H72" s="16"/>
    </row>
    <row r="73" spans="1:8" s="6" customFormat="1" ht="27" customHeight="1">
      <c r="A73" s="47">
        <v>33010000</v>
      </c>
      <c r="B73" s="48" t="s">
        <v>106</v>
      </c>
      <c r="C73" s="56">
        <f t="shared" si="0"/>
        <v>1272400</v>
      </c>
      <c r="D73" s="57"/>
      <c r="E73" s="85">
        <f t="shared" si="1"/>
        <v>1272400</v>
      </c>
      <c r="F73" s="85">
        <f t="shared" si="1"/>
        <v>1272400</v>
      </c>
      <c r="H73" s="16"/>
    </row>
    <row r="74" spans="1:8" s="6" customFormat="1" ht="74.25" customHeight="1">
      <c r="A74" s="47">
        <v>33010100</v>
      </c>
      <c r="B74" s="48" t="s">
        <v>107</v>
      </c>
      <c r="C74" s="56">
        <f t="shared" si="0"/>
        <v>1272400</v>
      </c>
      <c r="D74" s="57"/>
      <c r="E74" s="85">
        <f>1265400+7000</f>
        <v>1272400</v>
      </c>
      <c r="F74" s="62">
        <f>E74</f>
        <v>1272400</v>
      </c>
      <c r="H74" s="16"/>
    </row>
    <row r="75" spans="1:10" s="6" customFormat="1" ht="42.75" customHeight="1">
      <c r="A75" s="59"/>
      <c r="B75" s="67" t="s">
        <v>54</v>
      </c>
      <c r="C75" s="69">
        <f>D75+E75</f>
        <v>114297039</v>
      </c>
      <c r="D75" s="70">
        <f>D13+D49</f>
        <v>109908000</v>
      </c>
      <c r="E75" s="70">
        <f>E13+E49+E71</f>
        <v>4389039</v>
      </c>
      <c r="F75" s="70">
        <f>F13+F49+F71</f>
        <v>1272400</v>
      </c>
      <c r="H75" s="16"/>
      <c r="I75" s="29"/>
      <c r="J75" s="8"/>
    </row>
    <row r="76" spans="1:9" s="6" customFormat="1" ht="34.5" customHeight="1">
      <c r="A76" s="50">
        <v>40000000</v>
      </c>
      <c r="B76" s="67" t="s">
        <v>8</v>
      </c>
      <c r="C76" s="52">
        <f t="shared" si="0"/>
        <v>73563570</v>
      </c>
      <c r="D76" s="53">
        <f>SUM(D77)</f>
        <v>70231570</v>
      </c>
      <c r="E76" s="53">
        <f>SUM(E77)</f>
        <v>3332000</v>
      </c>
      <c r="F76" s="53"/>
      <c r="H76" s="16"/>
      <c r="I76" s="5"/>
    </row>
    <row r="77" spans="1:8" s="6" customFormat="1" ht="21" customHeight="1">
      <c r="A77" s="59">
        <v>41000000</v>
      </c>
      <c r="B77" s="60" t="s">
        <v>9</v>
      </c>
      <c r="C77" s="61">
        <f t="shared" si="0"/>
        <v>73563570</v>
      </c>
      <c r="D77" s="62">
        <f>D78+D80+D92+D94</f>
        <v>70231570</v>
      </c>
      <c r="E77" s="62">
        <f>E78+E80+E92+E94</f>
        <v>3332000</v>
      </c>
      <c r="F77" s="62"/>
      <c r="H77" s="16"/>
    </row>
    <row r="78" spans="1:8" s="6" customFormat="1" ht="36.75" customHeight="1">
      <c r="A78" s="54">
        <v>41020000</v>
      </c>
      <c r="B78" s="71" t="s">
        <v>41</v>
      </c>
      <c r="C78" s="56">
        <f t="shared" si="0"/>
        <v>5551100</v>
      </c>
      <c r="D78" s="57">
        <f>D79</f>
        <v>5551100</v>
      </c>
      <c r="E78" s="53"/>
      <c r="F78" s="53"/>
      <c r="H78" s="16"/>
    </row>
    <row r="79" spans="1:8" s="6" customFormat="1" ht="19.5" customHeight="1">
      <c r="A79" s="59">
        <v>41020100</v>
      </c>
      <c r="B79" s="60" t="s">
        <v>32</v>
      </c>
      <c r="C79" s="61">
        <f t="shared" si="0"/>
        <v>5551100</v>
      </c>
      <c r="D79" s="62">
        <v>5551100</v>
      </c>
      <c r="E79" s="62"/>
      <c r="F79" s="62"/>
      <c r="H79" s="16"/>
    </row>
    <row r="80" spans="1:10" s="6" customFormat="1" ht="42" customHeight="1">
      <c r="A80" s="54">
        <v>41030000</v>
      </c>
      <c r="B80" s="55" t="s">
        <v>42</v>
      </c>
      <c r="C80" s="56">
        <f t="shared" si="0"/>
        <v>55607200</v>
      </c>
      <c r="D80" s="57">
        <f>SUM(D81:D91)</f>
        <v>55607200</v>
      </c>
      <c r="E80" s="57">
        <f>SUM(E81:E91)</f>
        <v>0</v>
      </c>
      <c r="F80" s="53"/>
      <c r="H80" s="16"/>
      <c r="J80" s="7"/>
    </row>
    <row r="81" spans="1:10" s="6" customFormat="1" ht="264.75" customHeight="1" hidden="1">
      <c r="A81" s="59" t="s">
        <v>33</v>
      </c>
      <c r="B81" s="60" t="s">
        <v>56</v>
      </c>
      <c r="C81" s="61">
        <f t="shared" si="0"/>
        <v>0</v>
      </c>
      <c r="D81" s="62"/>
      <c r="E81" s="53"/>
      <c r="F81" s="53"/>
      <c r="H81" s="16"/>
      <c r="J81" s="7"/>
    </row>
    <row r="82" spans="1:10" s="6" customFormat="1" ht="286.5" customHeight="1" hidden="1">
      <c r="A82" s="59" t="s">
        <v>34</v>
      </c>
      <c r="B82" s="60" t="s">
        <v>47</v>
      </c>
      <c r="C82" s="61">
        <f t="shared" si="0"/>
        <v>0</v>
      </c>
      <c r="D82" s="62"/>
      <c r="E82" s="53"/>
      <c r="F82" s="53"/>
      <c r="H82" s="16"/>
      <c r="J82" s="7"/>
    </row>
    <row r="83" spans="1:10" s="6" customFormat="1" ht="79.5" customHeight="1" hidden="1">
      <c r="A83" s="59" t="s">
        <v>35</v>
      </c>
      <c r="B83" s="60" t="s">
        <v>43</v>
      </c>
      <c r="C83" s="61">
        <f t="shared" si="0"/>
        <v>0</v>
      </c>
      <c r="D83" s="62"/>
      <c r="E83" s="53"/>
      <c r="F83" s="53"/>
      <c r="H83" s="16"/>
      <c r="J83" s="7"/>
    </row>
    <row r="84" spans="1:10" s="6" customFormat="1" ht="80.25" customHeight="1" hidden="1">
      <c r="A84" s="59">
        <v>41032600</v>
      </c>
      <c r="B84" s="60" t="s">
        <v>40</v>
      </c>
      <c r="C84" s="61">
        <f t="shared" si="0"/>
        <v>0</v>
      </c>
      <c r="D84" s="62"/>
      <c r="E84" s="53"/>
      <c r="F84" s="53"/>
      <c r="H84" s="16"/>
      <c r="J84" s="7"/>
    </row>
    <row r="85" spans="1:10" s="6" customFormat="1" ht="84" customHeight="1" hidden="1">
      <c r="A85" s="59">
        <v>41033300</v>
      </c>
      <c r="B85" s="60" t="s">
        <v>49</v>
      </c>
      <c r="C85" s="61">
        <f t="shared" si="0"/>
        <v>0</v>
      </c>
      <c r="D85" s="62"/>
      <c r="E85" s="53"/>
      <c r="F85" s="53"/>
      <c r="H85" s="16"/>
      <c r="J85" s="7"/>
    </row>
    <row r="86" spans="1:10" s="6" customFormat="1" ht="60.75" customHeight="1" hidden="1">
      <c r="A86" s="59">
        <v>41033500</v>
      </c>
      <c r="B86" s="60" t="s">
        <v>48</v>
      </c>
      <c r="C86" s="61">
        <f t="shared" si="0"/>
        <v>0</v>
      </c>
      <c r="D86" s="62"/>
      <c r="E86" s="53"/>
      <c r="F86" s="53"/>
      <c r="H86" s="16"/>
      <c r="J86" s="7"/>
    </row>
    <row r="87" spans="1:10" s="15" customFormat="1" ht="62.25" customHeight="1" hidden="1">
      <c r="A87" s="59">
        <v>41033600</v>
      </c>
      <c r="B87" s="60" t="s">
        <v>39</v>
      </c>
      <c r="C87" s="61">
        <f t="shared" si="0"/>
        <v>0</v>
      </c>
      <c r="D87" s="62"/>
      <c r="E87" s="53"/>
      <c r="F87" s="53"/>
      <c r="G87" s="6"/>
      <c r="H87" s="30"/>
      <c r="J87" s="31"/>
    </row>
    <row r="88" spans="1:10" s="15" customFormat="1" ht="84.75" customHeight="1" hidden="1">
      <c r="A88" s="59" t="s">
        <v>36</v>
      </c>
      <c r="B88" s="60" t="s">
        <v>44</v>
      </c>
      <c r="C88" s="61">
        <f t="shared" si="0"/>
        <v>0</v>
      </c>
      <c r="D88" s="62"/>
      <c r="E88" s="53"/>
      <c r="F88" s="53"/>
      <c r="G88" s="6"/>
      <c r="H88" s="30"/>
      <c r="J88" s="31"/>
    </row>
    <row r="89" spans="1:10" s="15" customFormat="1" ht="36.75" customHeight="1">
      <c r="A89" s="59">
        <v>41033900</v>
      </c>
      <c r="B89" s="60" t="s">
        <v>45</v>
      </c>
      <c r="C89" s="61">
        <f>D89+E89</f>
        <v>51606000</v>
      </c>
      <c r="D89" s="62">
        <f>48401300+2221200+983500</f>
        <v>51606000</v>
      </c>
      <c r="E89" s="53"/>
      <c r="F89" s="53"/>
      <c r="G89" s="6"/>
      <c r="H89" s="30"/>
      <c r="J89" s="31"/>
    </row>
    <row r="90" spans="1:10" s="15" customFormat="1" ht="39" customHeight="1">
      <c r="A90" s="59">
        <v>41034200</v>
      </c>
      <c r="B90" s="60" t="s">
        <v>46</v>
      </c>
      <c r="C90" s="61">
        <f>D90+E90</f>
        <v>4001200</v>
      </c>
      <c r="D90" s="62">
        <v>4001200</v>
      </c>
      <c r="E90" s="62"/>
      <c r="F90" s="62"/>
      <c r="G90" s="6"/>
      <c r="H90" s="30"/>
      <c r="J90" s="31"/>
    </row>
    <row r="91" spans="1:10" s="6" customFormat="1" ht="222" customHeight="1" hidden="1">
      <c r="A91" s="59" t="s">
        <v>37</v>
      </c>
      <c r="B91" s="60" t="s">
        <v>55</v>
      </c>
      <c r="C91" s="61">
        <f aca="true" t="shared" si="2" ref="C91:C105">D91+E91</f>
        <v>0</v>
      </c>
      <c r="D91" s="62"/>
      <c r="E91" s="53"/>
      <c r="F91" s="53"/>
      <c r="H91" s="16"/>
      <c r="J91" s="7"/>
    </row>
    <row r="92" spans="1:10" s="6" customFormat="1" ht="48.75" customHeight="1">
      <c r="A92" s="44">
        <v>41040000</v>
      </c>
      <c r="B92" s="45" t="s">
        <v>91</v>
      </c>
      <c r="C92" s="61">
        <f t="shared" si="2"/>
        <v>4119800</v>
      </c>
      <c r="D92" s="62">
        <f>D93</f>
        <v>4119800</v>
      </c>
      <c r="E92" s="53"/>
      <c r="F92" s="53"/>
      <c r="H92" s="16"/>
      <c r="J92" s="7"/>
    </row>
    <row r="93" spans="1:10" s="6" customFormat="1" ht="98.25" customHeight="1">
      <c r="A93" s="47">
        <v>41040200</v>
      </c>
      <c r="B93" s="48" t="s">
        <v>92</v>
      </c>
      <c r="C93" s="61">
        <f t="shared" si="2"/>
        <v>4119800</v>
      </c>
      <c r="D93" s="62">
        <v>4119800</v>
      </c>
      <c r="E93" s="53"/>
      <c r="F93" s="53"/>
      <c r="H93" s="16"/>
      <c r="J93" s="7"/>
    </row>
    <row r="94" spans="1:10" s="6" customFormat="1" ht="45.75" customHeight="1">
      <c r="A94" s="44">
        <v>41050000</v>
      </c>
      <c r="B94" s="49" t="s">
        <v>93</v>
      </c>
      <c r="C94" s="61">
        <f>D94+E94</f>
        <v>8285470</v>
      </c>
      <c r="D94" s="62">
        <f>D95+D97+D101+D96+D98+D99+D100</f>
        <v>4953470</v>
      </c>
      <c r="E94" s="62">
        <f>E95+E97+E101+E96+E98+E99+E100</f>
        <v>3332000</v>
      </c>
      <c r="F94" s="62">
        <f>F95+F97+F101+F96+F98+F99+F100</f>
        <v>0</v>
      </c>
      <c r="H94" s="16"/>
      <c r="J94" s="7"/>
    </row>
    <row r="95" spans="1:10" s="6" customFormat="1" ht="62.25" customHeight="1">
      <c r="A95" s="47">
        <v>41051000</v>
      </c>
      <c r="B95" s="72" t="s">
        <v>94</v>
      </c>
      <c r="C95" s="61">
        <f t="shared" si="2"/>
        <v>1236371</v>
      </c>
      <c r="D95" s="62">
        <v>1236371</v>
      </c>
      <c r="E95" s="53"/>
      <c r="F95" s="53"/>
      <c r="H95" s="16"/>
      <c r="J95" s="7"/>
    </row>
    <row r="96" spans="1:10" s="6" customFormat="1" ht="62.25" customHeight="1">
      <c r="A96" s="47">
        <v>41051100</v>
      </c>
      <c r="B96" s="72" t="s">
        <v>103</v>
      </c>
      <c r="C96" s="61">
        <f t="shared" si="2"/>
        <v>1343673</v>
      </c>
      <c r="D96" s="62">
        <v>1343673</v>
      </c>
      <c r="E96" s="53"/>
      <c r="F96" s="53"/>
      <c r="H96" s="16"/>
      <c r="J96" s="7"/>
    </row>
    <row r="97" spans="1:10" s="6" customFormat="1" ht="93" customHeight="1">
      <c r="A97" s="47">
        <v>41051200</v>
      </c>
      <c r="B97" s="48" t="s">
        <v>95</v>
      </c>
      <c r="C97" s="61">
        <f t="shared" si="2"/>
        <v>108993</v>
      </c>
      <c r="D97" s="62">
        <v>108993</v>
      </c>
      <c r="E97" s="53"/>
      <c r="F97" s="53"/>
      <c r="H97" s="16"/>
      <c r="J97" s="7"/>
    </row>
    <row r="98" spans="1:10" s="6" customFormat="1" ht="93" customHeight="1">
      <c r="A98" s="47">
        <v>41051400</v>
      </c>
      <c r="B98" s="48" t="s">
        <v>108</v>
      </c>
      <c r="C98" s="61">
        <f t="shared" si="2"/>
        <v>485058</v>
      </c>
      <c r="D98" s="62">
        <f>485058</f>
        <v>485058</v>
      </c>
      <c r="E98" s="53"/>
      <c r="F98" s="53"/>
      <c r="H98" s="16"/>
      <c r="J98" s="7"/>
    </row>
    <row r="99" spans="1:10" s="6" customFormat="1" ht="136.5" customHeight="1">
      <c r="A99" s="47">
        <v>41052600</v>
      </c>
      <c r="B99" s="48" t="s">
        <v>112</v>
      </c>
      <c r="C99" s="61">
        <f t="shared" si="2"/>
        <v>3332000</v>
      </c>
      <c r="D99" s="62"/>
      <c r="E99" s="62">
        <v>3332000</v>
      </c>
      <c r="F99" s="53"/>
      <c r="H99" s="16"/>
      <c r="J99" s="7"/>
    </row>
    <row r="100" spans="1:10" s="6" customFormat="1" ht="87" customHeight="1">
      <c r="A100" s="47">
        <v>41053000</v>
      </c>
      <c r="B100" s="72" t="s">
        <v>113</v>
      </c>
      <c r="C100" s="61">
        <f t="shared" si="2"/>
        <v>1162459</v>
      </c>
      <c r="D100" s="62">
        <v>1162459</v>
      </c>
      <c r="E100" s="62"/>
      <c r="F100" s="53"/>
      <c r="H100" s="16"/>
      <c r="J100" s="7"/>
    </row>
    <row r="101" spans="1:10" s="6" customFormat="1" ht="30.75" customHeight="1">
      <c r="A101" s="47">
        <v>41053900</v>
      </c>
      <c r="B101" s="48" t="s">
        <v>96</v>
      </c>
      <c r="C101" s="61">
        <f>D101+E101</f>
        <v>616916</v>
      </c>
      <c r="D101" s="62">
        <f>D104+D103+D105</f>
        <v>616916</v>
      </c>
      <c r="E101" s="53"/>
      <c r="F101" s="53"/>
      <c r="H101" s="16"/>
      <c r="J101" s="7"/>
    </row>
    <row r="102" spans="1:12" s="6" customFormat="1" ht="30.75" customHeight="1">
      <c r="A102" s="47"/>
      <c r="B102" s="48" t="s">
        <v>97</v>
      </c>
      <c r="C102" s="61"/>
      <c r="D102" s="62"/>
      <c r="E102" s="53"/>
      <c r="F102" s="53"/>
      <c r="H102" s="16"/>
      <c r="I102" s="78"/>
      <c r="J102" s="79"/>
      <c r="K102" s="78"/>
      <c r="L102" s="78"/>
    </row>
    <row r="103" spans="1:12" s="6" customFormat="1" ht="75" customHeight="1">
      <c r="A103" s="47"/>
      <c r="B103" s="48" t="s">
        <v>114</v>
      </c>
      <c r="C103" s="61">
        <f t="shared" si="2"/>
        <v>111859</v>
      </c>
      <c r="D103" s="62">
        <f>116916-5057</f>
        <v>111859</v>
      </c>
      <c r="E103" s="53"/>
      <c r="F103" s="53"/>
      <c r="H103" s="16"/>
      <c r="I103" s="78"/>
      <c r="J103" s="79"/>
      <c r="K103" s="78"/>
      <c r="L103" s="78"/>
    </row>
    <row r="104" spans="1:12" s="6" customFormat="1" ht="99" customHeight="1">
      <c r="A104" s="59"/>
      <c r="B104" s="48" t="s">
        <v>109</v>
      </c>
      <c r="C104" s="61">
        <f t="shared" si="2"/>
        <v>500000</v>
      </c>
      <c r="D104" s="62">
        <f>50000+450000</f>
        <v>500000</v>
      </c>
      <c r="E104" s="53"/>
      <c r="F104" s="53"/>
      <c r="H104" s="16"/>
      <c r="I104" s="78"/>
      <c r="J104" s="80"/>
      <c r="K104" s="81"/>
      <c r="L104" s="78"/>
    </row>
    <row r="105" spans="1:12" s="6" customFormat="1" ht="63.75" customHeight="1">
      <c r="A105" s="59"/>
      <c r="B105" s="48" t="s">
        <v>115</v>
      </c>
      <c r="C105" s="61">
        <f t="shared" si="2"/>
        <v>5057</v>
      </c>
      <c r="D105" s="62">
        <v>5057</v>
      </c>
      <c r="E105" s="53"/>
      <c r="F105" s="53"/>
      <c r="H105" s="16"/>
      <c r="I105" s="78"/>
      <c r="J105" s="80"/>
      <c r="K105" s="81"/>
      <c r="L105" s="78"/>
    </row>
    <row r="106" spans="1:13" s="6" customFormat="1" ht="30.75" customHeight="1">
      <c r="A106" s="73"/>
      <c r="B106" s="74" t="s">
        <v>53</v>
      </c>
      <c r="C106" s="75">
        <f>D106+E106</f>
        <v>187860609</v>
      </c>
      <c r="D106" s="75">
        <f>D75+D76</f>
        <v>180139570</v>
      </c>
      <c r="E106" s="75">
        <f>E75+E76</f>
        <v>7721039</v>
      </c>
      <c r="F106" s="75">
        <f>F75+F76</f>
        <v>1272400</v>
      </c>
      <c r="H106" s="16"/>
      <c r="I106" s="82"/>
      <c r="J106" s="80"/>
      <c r="K106" s="81"/>
      <c r="L106" s="83"/>
      <c r="M106" s="21"/>
    </row>
    <row r="107" spans="1:12" s="1" customFormat="1" ht="6" customHeight="1" hidden="1">
      <c r="A107" s="23"/>
      <c r="B107" s="3"/>
      <c r="C107" s="3"/>
      <c r="D107" s="42"/>
      <c r="E107" s="18"/>
      <c r="F107" s="18"/>
      <c r="H107" s="12"/>
      <c r="I107" s="84"/>
      <c r="J107" s="80"/>
      <c r="K107" s="81"/>
      <c r="L107" s="84"/>
    </row>
    <row r="108" spans="1:12" s="1" customFormat="1" ht="6.75" customHeight="1">
      <c r="A108" s="33"/>
      <c r="B108" s="4"/>
      <c r="C108" s="4"/>
      <c r="D108" s="24"/>
      <c r="E108" s="19"/>
      <c r="F108" s="19"/>
      <c r="H108" s="12"/>
      <c r="I108" s="84"/>
      <c r="J108" s="84"/>
      <c r="K108" s="84"/>
      <c r="L108" s="84"/>
    </row>
    <row r="109" spans="1:12" s="1" customFormat="1" ht="9" customHeight="1" hidden="1">
      <c r="A109" s="33"/>
      <c r="B109" s="4"/>
      <c r="C109" s="4"/>
      <c r="D109" s="24"/>
      <c r="E109" s="19"/>
      <c r="F109" s="19"/>
      <c r="H109" s="12"/>
      <c r="I109" s="84"/>
      <c r="J109" s="84"/>
      <c r="K109" s="84"/>
      <c r="L109" s="84"/>
    </row>
    <row r="110" spans="1:12" s="1" customFormat="1" ht="7.5" customHeight="1">
      <c r="A110" s="33"/>
      <c r="B110" s="4"/>
      <c r="C110" s="4"/>
      <c r="D110" s="24"/>
      <c r="E110" s="19"/>
      <c r="F110" s="19"/>
      <c r="H110" s="12"/>
      <c r="I110" s="84"/>
      <c r="J110" s="84"/>
      <c r="K110" s="84"/>
      <c r="L110" s="84"/>
    </row>
    <row r="111" spans="1:10" s="1" customFormat="1" ht="19.5" customHeight="1">
      <c r="A111" s="92" t="s">
        <v>110</v>
      </c>
      <c r="B111" s="92"/>
      <c r="C111" s="3"/>
      <c r="D111" s="86" t="s">
        <v>111</v>
      </c>
      <c r="E111" s="86"/>
      <c r="F111" s="86"/>
      <c r="H111" s="12"/>
      <c r="I111" s="8"/>
      <c r="J111" s="10"/>
    </row>
    <row r="112" spans="1:8" s="1" customFormat="1" ht="27.75" customHeight="1">
      <c r="A112" s="92"/>
      <c r="B112" s="92"/>
      <c r="C112" s="3"/>
      <c r="D112" s="43"/>
      <c r="E112" s="36"/>
      <c r="F112" s="20"/>
      <c r="H112" s="12"/>
    </row>
    <row r="115" spans="3:6" ht="18">
      <c r="C115" s="37"/>
      <c r="D115" s="38"/>
      <c r="E115" s="38"/>
      <c r="F115" s="40"/>
    </row>
    <row r="116" spans="3:6" ht="18">
      <c r="C116" s="39"/>
      <c r="D116" s="38"/>
      <c r="E116" s="38"/>
      <c r="F116" s="37"/>
    </row>
  </sheetData>
  <sheetProtection/>
  <mergeCells count="13">
    <mergeCell ref="D1:F1"/>
    <mergeCell ref="D2:F2"/>
    <mergeCell ref="E10:F10"/>
    <mergeCell ref="A5:F5"/>
    <mergeCell ref="A10:A11"/>
    <mergeCell ref="B10:B11"/>
    <mergeCell ref="D10:D11"/>
    <mergeCell ref="D111:F111"/>
    <mergeCell ref="A6:F6"/>
    <mergeCell ref="A7:F7"/>
    <mergeCell ref="A8:F8"/>
    <mergeCell ref="C10:C11"/>
    <mergeCell ref="A111:B112"/>
  </mergeCells>
  <conditionalFormatting sqref="A31:A43">
    <cfRule type="cellIs" priority="2" dxfId="1" operator="lessThan" stopIfTrue="1">
      <formula>0</formula>
    </cfRule>
  </conditionalFormatting>
  <printOptions horizontalCentered="1"/>
  <pageMargins left="0.2755905511811024" right="0.2755905511811024" top="0.7086614173228347" bottom="0.2755905511811024" header="0.15748031496062992" footer="0.11811023622047245"/>
  <pageSetup fitToHeight="0" horizontalDpi="600" verticalDpi="600" orientation="portrait" paperSize="9" scale="66" r:id="rId1"/>
  <headerFooter differentFirst="1" alignWithMargins="0">
    <oddHeader xml:space="preserve">&amp;R&amp;"Times New Roman,обычный"Продовження   додатка  1. 1            
до рішення міської ради
                          </oddHeader>
    <oddFooter>&amp;C&amp;P</oddFooter>
  </headerFooter>
  <rowBreaks count="1" manualBreakCount="1">
    <brk id="7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user619</dc:creator>
  <cp:keywords/>
  <dc:description/>
  <cp:lastModifiedBy>Admin</cp:lastModifiedBy>
  <cp:lastPrinted>2020-08-31T07:54:22Z</cp:lastPrinted>
  <dcterms:created xsi:type="dcterms:W3CDTF">2002-10-23T13:00:01Z</dcterms:created>
  <dcterms:modified xsi:type="dcterms:W3CDTF">2020-10-29T14:31:37Z</dcterms:modified>
  <cp:category/>
  <cp:version/>
  <cp:contentType/>
  <cp:contentStatus/>
</cp:coreProperties>
</file>