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570" windowHeight="799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25725"/>
</workbook>
</file>

<file path=xl/calcChain.xml><?xml version="1.0" encoding="utf-8"?>
<calcChain xmlns="http://schemas.openxmlformats.org/spreadsheetml/2006/main">
  <c r="I72" i="4"/>
  <c r="I73"/>
  <c r="I71"/>
  <c r="K66"/>
  <c r="K67"/>
  <c r="K68"/>
  <c r="K65"/>
  <c r="I66"/>
  <c r="I67"/>
  <c r="I68"/>
  <c r="I65"/>
  <c r="K60"/>
  <c r="K61"/>
  <c r="K62"/>
  <c r="K59"/>
  <c r="I60"/>
  <c r="I61"/>
  <c r="I62"/>
  <c r="I59"/>
  <c r="K53"/>
  <c r="K54"/>
  <c r="K55"/>
  <c r="K56"/>
  <c r="K52"/>
  <c r="I53"/>
  <c r="I54"/>
  <c r="I55"/>
  <c r="I56"/>
  <c r="I52"/>
  <c r="K48"/>
  <c r="J48"/>
  <c r="K43"/>
  <c r="K44"/>
  <c r="K45"/>
  <c r="K46"/>
  <c r="J43"/>
  <c r="J44"/>
  <c r="J45"/>
  <c r="J46"/>
  <c r="K42"/>
  <c r="J42"/>
  <c r="K36"/>
  <c r="K37"/>
  <c r="K38"/>
  <c r="K39"/>
  <c r="K35"/>
  <c r="J30"/>
  <c r="J31"/>
  <c r="J32"/>
  <c r="J33"/>
  <c r="K33" s="1"/>
  <c r="J37"/>
  <c r="J38"/>
  <c r="J39"/>
  <c r="J36"/>
  <c r="J35"/>
  <c r="J49"/>
  <c r="H34"/>
  <c r="K30"/>
  <c r="K31"/>
  <c r="K32"/>
  <c r="K29"/>
  <c r="J29"/>
  <c r="K20"/>
  <c r="K21"/>
  <c r="K23"/>
  <c r="K19"/>
  <c r="I20"/>
  <c r="I21"/>
  <c r="I23"/>
  <c r="I19"/>
  <c r="K17"/>
  <c r="I17"/>
  <c r="K13"/>
  <c r="K14"/>
  <c r="K15"/>
  <c r="K12"/>
  <c r="I13"/>
  <c r="I14"/>
  <c r="I15"/>
  <c r="I12"/>
  <c r="K9"/>
  <c r="K10"/>
  <c r="I9"/>
  <c r="I10"/>
  <c r="K8"/>
  <c r="I8"/>
  <c r="K5"/>
  <c r="J5"/>
  <c r="I5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52"/>
  <c r="E74"/>
  <c r="E73"/>
  <c r="E72"/>
  <c r="E71"/>
  <c r="E62"/>
  <c r="E61"/>
  <c r="E60"/>
  <c r="E59"/>
  <c r="E56"/>
  <c r="E55"/>
  <c r="E54"/>
  <c r="E53"/>
  <c r="E52"/>
  <c r="H46"/>
  <c r="H30"/>
  <c r="H31"/>
  <c r="H32"/>
  <c r="H33"/>
  <c r="H35"/>
  <c r="H36"/>
  <c r="H37"/>
  <c r="H38"/>
  <c r="H39"/>
  <c r="H40"/>
  <c r="H41"/>
  <c r="H42"/>
  <c r="H43"/>
  <c r="H44"/>
  <c r="H45"/>
  <c r="H47"/>
  <c r="H48"/>
  <c r="H49"/>
  <c r="H29"/>
  <c r="E45"/>
  <c r="E44"/>
  <c r="E43"/>
  <c r="E42"/>
  <c r="E32"/>
  <c r="E31"/>
  <c r="E30"/>
  <c r="E29"/>
  <c r="H9"/>
  <c r="H10"/>
  <c r="H11"/>
  <c r="H12"/>
  <c r="H13"/>
  <c r="H14"/>
  <c r="H15"/>
  <c r="H16"/>
  <c r="H17"/>
  <c r="H18"/>
  <c r="H19"/>
  <c r="H20"/>
  <c r="H21"/>
  <c r="H22"/>
  <c r="H23"/>
  <c r="H8"/>
  <c r="J8"/>
  <c r="E21"/>
  <c r="E20"/>
  <c r="E19"/>
  <c r="E18"/>
  <c r="E17"/>
  <c r="E15"/>
  <c r="E14"/>
  <c r="E13"/>
  <c r="E12"/>
  <c r="E10"/>
  <c r="E5"/>
  <c r="I79" i="3"/>
  <c r="I80"/>
  <c r="I81"/>
  <c r="I78"/>
  <c r="F37"/>
  <c r="J28"/>
  <c r="M28" s="1"/>
  <c r="J26"/>
  <c r="M26" s="1"/>
  <c r="J27"/>
  <c r="E28" i="1"/>
  <c r="G28"/>
  <c r="H28"/>
  <c r="J28"/>
  <c r="L28"/>
  <c r="D28"/>
  <c r="E4" i="2"/>
  <c r="I74" i="4"/>
  <c r="K49"/>
  <c r="J84" i="3"/>
  <c r="I85"/>
  <c r="I86"/>
  <c r="I87"/>
  <c r="I84"/>
  <c r="F87"/>
  <c r="F86"/>
  <c r="F85"/>
  <c r="F84"/>
  <c r="F79"/>
  <c r="F80"/>
  <c r="F81"/>
  <c r="F78"/>
  <c r="I73"/>
  <c r="I74"/>
  <c r="I75"/>
  <c r="I72"/>
  <c r="F73"/>
  <c r="F74"/>
  <c r="F75"/>
  <c r="F72"/>
  <c r="I65"/>
  <c r="I66"/>
  <c r="I67"/>
  <c r="I68"/>
  <c r="I64"/>
  <c r="F65"/>
  <c r="F66"/>
  <c r="F67"/>
  <c r="F68"/>
  <c r="F64"/>
  <c r="I54"/>
  <c r="I55"/>
  <c r="I56"/>
  <c r="I57"/>
  <c r="F54"/>
  <c r="F55"/>
  <c r="F56"/>
  <c r="K56" s="1"/>
  <c r="F57"/>
  <c r="F47"/>
  <c r="F48"/>
  <c r="F50"/>
  <c r="F51"/>
  <c r="F46"/>
  <c r="I37"/>
  <c r="I39"/>
  <c r="I40"/>
  <c r="I41"/>
  <c r="I42"/>
  <c r="I38"/>
  <c r="F39"/>
  <c r="F40"/>
  <c r="F41"/>
  <c r="F42"/>
  <c r="F38"/>
  <c r="F7" i="5"/>
  <c r="H95" i="4"/>
  <c r="H92"/>
  <c r="H90"/>
  <c r="H89"/>
  <c r="H88"/>
  <c r="H87"/>
  <c r="H86"/>
  <c r="H85"/>
  <c r="H83"/>
  <c r="H82"/>
  <c r="H81"/>
  <c r="H80"/>
  <c r="H79"/>
  <c r="H78"/>
  <c r="H77"/>
  <c r="J91" i="3"/>
  <c r="J92"/>
  <c r="J93"/>
  <c r="J94"/>
  <c r="J95"/>
  <c r="J96"/>
  <c r="J98"/>
  <c r="J99"/>
  <c r="J100"/>
  <c r="J101"/>
  <c r="J102"/>
  <c r="J103"/>
  <c r="J105"/>
  <c r="J108"/>
  <c r="J90"/>
  <c r="I105"/>
  <c r="I108"/>
  <c r="I98"/>
  <c r="I99"/>
  <c r="I100"/>
  <c r="I101"/>
  <c r="I102"/>
  <c r="K102" s="1"/>
  <c r="I103"/>
  <c r="I91"/>
  <c r="I92"/>
  <c r="I93"/>
  <c r="I94"/>
  <c r="I95"/>
  <c r="I96"/>
  <c r="I90"/>
  <c r="F91"/>
  <c r="F92"/>
  <c r="F93"/>
  <c r="F94"/>
  <c r="F95"/>
  <c r="F96"/>
  <c r="F98"/>
  <c r="F99"/>
  <c r="F100"/>
  <c r="F101"/>
  <c r="F103"/>
  <c r="F105"/>
  <c r="F108"/>
  <c r="F90"/>
  <c r="J65"/>
  <c r="M65" s="1"/>
  <c r="J66"/>
  <c r="M66" s="1"/>
  <c r="J67"/>
  <c r="M67" s="1"/>
  <c r="J68"/>
  <c r="M68" s="1"/>
  <c r="J72"/>
  <c r="M72" s="1"/>
  <c r="J73"/>
  <c r="M73" s="1"/>
  <c r="J74"/>
  <c r="M74" s="1"/>
  <c r="J75"/>
  <c r="M75" s="1"/>
  <c r="J78"/>
  <c r="M78" s="1"/>
  <c r="J79"/>
  <c r="M79" s="1"/>
  <c r="J80"/>
  <c r="M80" s="1"/>
  <c r="J81"/>
  <c r="M81" s="1"/>
  <c r="M84"/>
  <c r="J85"/>
  <c r="M85" s="1"/>
  <c r="J86"/>
  <c r="M86" s="1"/>
  <c r="J87"/>
  <c r="M87" s="1"/>
  <c r="J64"/>
  <c r="M64" s="1"/>
  <c r="K74" i="4" l="1"/>
  <c r="K55" i="3"/>
  <c r="K90"/>
  <c r="K95"/>
  <c r="K93"/>
  <c r="K91"/>
  <c r="K100"/>
  <c r="M100" s="1"/>
  <c r="K98"/>
  <c r="K105"/>
  <c r="M105" s="1"/>
  <c r="K96"/>
  <c r="K94"/>
  <c r="K92"/>
  <c r="K103"/>
  <c r="K101"/>
  <c r="K99"/>
  <c r="K108"/>
  <c r="M108" s="1"/>
  <c r="M103"/>
  <c r="M101"/>
  <c r="M99"/>
  <c r="M96"/>
  <c r="M94"/>
  <c r="M92"/>
  <c r="M90"/>
  <c r="M102"/>
  <c r="M98"/>
  <c r="M95"/>
  <c r="M93"/>
  <c r="M91"/>
  <c r="K38"/>
  <c r="K39"/>
  <c r="K40"/>
  <c r="K41"/>
  <c r="K42"/>
  <c r="K45"/>
  <c r="K47"/>
  <c r="K48"/>
  <c r="K49"/>
  <c r="K50"/>
  <c r="K51"/>
  <c r="K53"/>
  <c r="K54"/>
  <c r="K57"/>
  <c r="K37"/>
  <c r="E16" i="2" l="1"/>
  <c r="E9"/>
  <c r="D9"/>
  <c r="F14"/>
  <c r="F11"/>
  <c r="I38" i="1"/>
  <c r="F38"/>
  <c r="M36"/>
  <c r="I36"/>
  <c r="F36"/>
  <c r="F9" i="2" l="1"/>
  <c r="I18" i="3" l="1"/>
  <c r="J18" s="1"/>
  <c r="M18" s="1"/>
  <c r="I16"/>
  <c r="J16" s="1"/>
  <c r="M16" s="1"/>
  <c r="F18"/>
  <c r="F16"/>
  <c r="I12"/>
  <c r="J12" s="1"/>
  <c r="M12" s="1"/>
  <c r="I14"/>
  <c r="J14" s="1"/>
  <c r="M14" s="1"/>
  <c r="I10"/>
  <c r="J10" s="1"/>
  <c r="M10" s="1"/>
  <c r="F12"/>
  <c r="F14"/>
  <c r="F10"/>
  <c r="I53" i="1" l="1"/>
  <c r="I54"/>
  <c r="I55"/>
  <c r="F53"/>
  <c r="F54"/>
  <c r="F55"/>
  <c r="I52"/>
  <c r="I28" s="1"/>
  <c r="I50"/>
  <c r="F52"/>
  <c r="F28" s="1"/>
  <c r="F50"/>
  <c r="I45"/>
  <c r="I46"/>
  <c r="I47"/>
  <c r="F45"/>
  <c r="F46"/>
  <c r="F47"/>
  <c r="F44"/>
  <c r="K44" s="1"/>
  <c r="M44" s="1"/>
  <c r="I43"/>
  <c r="F43"/>
  <c r="K55" l="1"/>
  <c r="M55" s="1"/>
  <c r="K54"/>
  <c r="M54" s="1"/>
  <c r="K53"/>
  <c r="M53" s="1"/>
  <c r="K52"/>
  <c r="M52" s="1"/>
  <c r="K43"/>
  <c r="M43" s="1"/>
  <c r="K50"/>
  <c r="M50" s="1"/>
  <c r="K47"/>
  <c r="M47" s="1"/>
  <c r="K46"/>
  <c r="M46" s="1"/>
  <c r="K45"/>
  <c r="M45" s="1"/>
  <c r="F39"/>
  <c r="I39"/>
  <c r="M39" s="1"/>
  <c r="F40"/>
  <c r="I40"/>
  <c r="F34"/>
  <c r="I34"/>
  <c r="F35"/>
  <c r="I35"/>
  <c r="F41"/>
  <c r="I41"/>
  <c r="F42"/>
  <c r="I42"/>
  <c r="F49"/>
  <c r="I49"/>
  <c r="F33"/>
  <c r="I33"/>
  <c r="F31"/>
  <c r="I31"/>
  <c r="I32"/>
  <c r="K32" s="1"/>
  <c r="M32" s="1"/>
  <c r="F32"/>
  <c r="K31" l="1"/>
  <c r="M31" s="1"/>
  <c r="K49"/>
  <c r="M49" s="1"/>
  <c r="K42"/>
  <c r="M42" s="1"/>
  <c r="K41"/>
  <c r="M41" s="1"/>
  <c r="K40"/>
  <c r="M40" s="1"/>
  <c r="K38"/>
  <c r="K28" s="1"/>
  <c r="K35"/>
  <c r="M35" s="1"/>
  <c r="K34"/>
  <c r="M34" s="1"/>
  <c r="K33"/>
  <c r="M33" s="1"/>
  <c r="K46" i="3"/>
  <c r="M38" i="1" l="1"/>
  <c r="M28" s="1"/>
</calcChain>
</file>

<file path=xl/sharedStrings.xml><?xml version="1.0" encoding="utf-8"?>
<sst xmlns="http://schemas.openxmlformats.org/spreadsheetml/2006/main" count="498" uniqueCount="233">
  <si>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</si>
  <si>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</si>
  <si>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</si>
  <si>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</si>
  <si>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</si>
  <si>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</si>
  <si>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</si>
  <si>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</si>
  <si>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</si>
  <si>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</si>
  <si>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</si>
  <si>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</si>
  <si>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</si>
  <si>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</si>
  <si>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</si>
  <si>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</si>
  <si>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Пояснення щодо причин відхилення касових видатків (наданих кредитів) від планового показника: причини відхилень наведені нижче, окремо по кожному показнику програми 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</si>
  <si>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</si>
  <si>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</si>
  <si>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</si>
  <si>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</si>
  <si>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</si>
  <si>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</si>
  <si>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</si>
  <si>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</si>
  <si>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</si>
  <si>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</si>
  <si>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</si>
  <si>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</si>
  <si>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</si>
  <si>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</si>
  <si>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</si>
  <si>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</si>
  <si>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</si>
  <si>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</si>
  <si>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</si>
  <si>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</si>
  <si>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</si>
  <si>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</si>
  <si>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</si>
  <si>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</si>
  <si>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</si>
  <si>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</si>
  <si>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</si>
  <si>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</si>
  <si>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t>продукту </t>
  </si>
  <si>
    <t>ефективності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</si>
  <si>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</si>
  <si>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r>
      <t>3. __</t>
    </r>
    <r>
      <rPr>
        <u/>
        <sz val="12"/>
        <color theme="1"/>
        <rFont val="Times New Roman"/>
        <family val="1"/>
        <charset val="204"/>
      </rPr>
      <t>0611020</t>
    </r>
    <r>
      <rPr>
        <sz val="12"/>
        <color theme="1"/>
        <rFont val="Times New Roman"/>
        <family val="1"/>
        <charset val="204"/>
      </rPr>
      <t>_______ __</t>
    </r>
    <r>
      <rPr>
        <u/>
        <sz val="12"/>
        <color theme="1"/>
        <rFont val="Times New Roman"/>
        <family val="1"/>
        <charset val="204"/>
      </rPr>
      <t>0921</t>
    </r>
    <r>
      <rPr>
        <sz val="12"/>
        <color theme="1"/>
        <rFont val="Times New Roman"/>
        <family val="1"/>
        <charset val="204"/>
      </rPr>
      <t>____ __</t>
    </r>
    <r>
      <rPr>
        <u/>
        <sz val="12"/>
        <color theme="1"/>
        <rFont val="Times New Roman"/>
        <family val="1"/>
        <charset val="204"/>
      </rPr>
      <t>Надання загальної середньої освіти загальноосвітніми навчальними закладами</t>
    </r>
  </si>
  <si>
    <r>
      <t xml:space="preserve">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 (в т.ч.школою-дитячим садком, інтернатом при школі), спеціалізованими</t>
    </r>
    <r>
      <rPr>
        <sz val="10"/>
        <color theme="1"/>
        <rFont val="Times New Roman"/>
        <family val="1"/>
        <charset val="204"/>
      </rPr>
      <t xml:space="preserve"> </t>
    </r>
  </si>
  <si>
    <t>школами,ліцеями,гімназіями, колегіумами</t>
  </si>
  <si>
    <t>Виготовлення проектно-кошторисної документації на капітальний ремонт покрівлі для КЗ "Лисичанська спеціалізована школа І-ІІІ ступенів № 27 Лисичанської міської ради Луганської області"</t>
  </si>
  <si>
    <t>Виготовлення проектно-кошторисної документації на капітальний ремонт систем опалення "Лисичанській загальноосвітній школі І-ІІІ ступенів № 26 Лисичанської міської ради Луганської області"</t>
  </si>
  <si>
    <t>Виготовлення проектно-кошторисної документації на капітальний ремонт систем опалення "Лисичанського багатопрофільного ліцею Лисичанської міської ради Луганської області"</t>
  </si>
  <si>
    <t>1.2.</t>
  </si>
  <si>
    <t>1.3.</t>
  </si>
  <si>
    <t>1.4.</t>
  </si>
  <si>
    <t>1.5.</t>
  </si>
  <si>
    <t>1.8.</t>
  </si>
  <si>
    <t>1.9.</t>
  </si>
  <si>
    <t>1.10.</t>
  </si>
  <si>
    <t>1.11.</t>
  </si>
  <si>
    <t>Виготовлення проектно-кошторисної документації на капітальний ремонт центрального входу з улаштуванням пандусу для маломобільних груп населення КЗ НВК школа І-ІІ ступенів-ліцей "Гарант" Лисичанської міської ради Луганської області</t>
  </si>
  <si>
    <t>Експертиза проектно-кошторисної документації на капітальний ремонт даху КЗ Лисичанська загальноосвітня школа І-ІІІ ступенів № 5 Лисичанської міської ради Луганської області</t>
  </si>
  <si>
    <t>Забезпечення надання відповідних послуг денними загальноосвітніми навчальними закладами</t>
  </si>
  <si>
    <t xml:space="preserve"> капітальний ремонт по встановленню металопластикових вікон з використанням скла із енергосберігаючим покриттям Лисичанського багатопрофільного ліцею Лисичанської міської ради Луганської області"</t>
  </si>
  <si>
    <t xml:space="preserve"> капітальний ремонт  приміщення з переплануванням у Лисичанській загальноосвітній школі І-ІІ ступенів № 9 Лисичанської міської ради Луганської області"</t>
  </si>
  <si>
    <t>Капітальний ремонт систем опалення "Лисичанської багатопрофільної гімназії Лисичанської міської ради Луганської області</t>
  </si>
  <si>
    <t>капітальний ремонт систем опалення в підвальному приміщенні КЗ "Лисичанська загальноосвітня школа І-ІІ ступенів № 18 Лисичанської міської ради Луганської області"</t>
  </si>
  <si>
    <t>1.12.</t>
  </si>
  <si>
    <t>Капітальний ремон систем опалення КЗ НВК школа І-ІІ ступенів-ліцей "Гарант" Лисичанської міської ради Луганської області</t>
  </si>
  <si>
    <t>1.13.</t>
  </si>
  <si>
    <t>Придбання електронних засобів навчання (комп'ютерного обладнання) для Лисичанської багатопрофільної гімназії Лисичанської міської ради Луганської області</t>
  </si>
  <si>
    <t>1.14.</t>
  </si>
  <si>
    <t>Придбання інтерактивного комплексу для КЗ "Лисичанська загальноосвітня школа І-ІІІ ступенів № 30 Лисичанської міської ради Луганської області " (в рамках всеукраїнського педагогічного експерименту "Розумники")</t>
  </si>
  <si>
    <t>1.15.</t>
  </si>
  <si>
    <t>Придбання інтерактивного комплексу для КЗ "Лисичанська спеціалізована школа І-ІІІ ступенів № 8 Лисичанської міської ради Луганської області " (в рамках всеукраїнського педагогічного експерименту "Розумники")</t>
  </si>
  <si>
    <t>1.16.</t>
  </si>
  <si>
    <t>Придбання комп'ютерного обладнання, відповідного мультемедійного контенту для початкових класів нової української школи</t>
  </si>
  <si>
    <t>економія коштів за результатами проведення електронних закупівель</t>
  </si>
  <si>
    <t>1.17.</t>
  </si>
  <si>
    <t>Придбання обладнання (холодильна шафа, холодильник, плита)</t>
  </si>
  <si>
    <t>1.18.</t>
  </si>
  <si>
    <t>Придбання обладнання для оснащення ресурсних кімнат</t>
  </si>
  <si>
    <t>Видатки на придбання обладнання затверджені 28.12.2018р.</t>
  </si>
  <si>
    <t>Придбання обладнання і предметів довгострокового користування</t>
  </si>
  <si>
    <t>1.20.</t>
  </si>
  <si>
    <t>Придбання персонального комп'ютера /ноутбука для початкової школи</t>
  </si>
  <si>
    <t>кількість закладів (за ступенням шкіл)</t>
  </si>
  <si>
    <t>Забезпечення надання відповідних послуг денними загальноосвітніми школами</t>
  </si>
  <si>
    <t>кількість класів (за ступенням шкіл)</t>
  </si>
  <si>
    <t>всього - середньорічне число ставок (штатних одиниць)</t>
  </si>
  <si>
    <t>розбіжності по показнику бюджетної програми в зв’язку зі зміною числа ставок (штатних одиниць) на 2018-2019 навчальний рік, з урахуванням вакантних посад</t>
  </si>
  <si>
    <t>педагогічного персоналу</t>
  </si>
  <si>
    <t>адмінперсоналу</t>
  </si>
  <si>
    <t>спеціалістів</t>
  </si>
  <si>
    <t>робітників</t>
  </si>
  <si>
    <t>середньорічна кількість учнів,що відвідують загальноосвітні навчальні заклади</t>
  </si>
  <si>
    <t>Збільшення кількості учнів на 2018-2019 навчальний рік</t>
  </si>
  <si>
    <t>Витрати на перебування 1 учня</t>
  </si>
  <si>
    <t>Розбіжності у разрахунку середніх витрат на 1 учня, згідно касових видатків на 2018 рік</t>
  </si>
  <si>
    <t>діто-дні відвідування</t>
  </si>
  <si>
    <t>Розбіжності по виконанню діто-днів, згідно звітності по харчуванню на 2018 рік</t>
  </si>
  <si>
    <t>якості</t>
  </si>
  <si>
    <t>кількість днів відвідування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</si>
  <si>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</si>
  <si>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</si>
  <si>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</si>
  <si>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</si>
  <si>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</si>
  <si>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1.</t>
  </si>
  <si>
    <t>продукту</t>
  </si>
  <si>
    <t>ефективності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</si>
  <si>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</si>
  <si>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</si>
  <si>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</si>
  <si>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</si>
  <si>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</si>
  <si>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</si>
  <si>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</si>
  <si>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</si>
  <si>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</si>
  <si>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</si>
  <si>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</si>
  <si>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</si>
  <si>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</si>
  <si>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</si>
  <si>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</si>
  <si>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</si>
  <si>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</si>
  <si>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</si>
  <si>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</si>
  <si>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</si>
  <si>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</si>
  <si>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</si>
  <si>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</si>
  <si>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</si>
  <si>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</si>
  <si>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</si>
  <si>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</si>
  <si>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</si>
  <si>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</si>
  <si>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</si>
  <si>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</si>
  <si>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</si>
  <si>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</si>
  <si>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</si>
  <si>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</si>
  <si>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</si>
  <si>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</si>
  <si>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</si>
  <si>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</si>
  <si>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кількість закладів</t>
  </si>
  <si>
    <t>кількість класів</t>
  </si>
  <si>
    <t>всього-середньорічне число штатних одиниць</t>
  </si>
  <si>
    <t>в т.ч.</t>
  </si>
  <si>
    <t>витрати на перебування 1 учня</t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</si>
  <si>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</si>
  <si>
    <r>
      <t xml:space="preserve">корисності бюджетної програм __ </t>
    </r>
    <r>
      <rPr>
        <u/>
        <sz val="12"/>
        <color theme="1"/>
        <rFont val="Times New Roman"/>
        <family val="1"/>
        <charset val="204"/>
      </rPr>
      <t>забезпечено надання послуг з загальної середньої освіти в денних загальноосвітніх закладах</t>
    </r>
  </si>
  <si>
    <t xml:space="preserve">                                                                         ОЦІНКА ЕФЕКТИВНОСТІ БЮДЖЕТНОЇ ПРОГРАМИ</t>
  </si>
  <si>
    <r>
      <t>1. ___</t>
    </r>
    <r>
      <rPr>
        <u/>
        <sz val="12"/>
        <color theme="1"/>
        <rFont val="Times New Roman"/>
        <family val="1"/>
        <charset val="204"/>
      </rPr>
      <t>0600000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Відділ освіти молоді та спорту виконавчого комітету Баштанської  міської  ради</t>
    </r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</si>
  <si>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__________      __Відділ освіти молоді та спорту виконавчого комітету Баштанської  міської  ради__</t>
    </r>
  </si>
  <si>
    <t>Забезпечення надання послуг з  загальної середньої освіти в денних закладах загальної освіти</t>
  </si>
  <si>
    <t>1.1.</t>
  </si>
  <si>
    <t xml:space="preserve"> Забезпечення збереження енергоресурсів</t>
  </si>
  <si>
    <t>економія коштів за результатами проведення електронних закупівель через систему PROZORRO</t>
  </si>
  <si>
    <t>залишок коштів на початок року залишився від надходжень оплата батьків за харчування  та здачі металобрухту  у кінці року на надходження благодійної допомоги</t>
  </si>
  <si>
    <t xml:space="preserve">Пояснення щодо розбіжностей між фактичними та плановими результативними показниками: розбіжності по показнику бюджетної програми відсутні </t>
  </si>
  <si>
    <t>середня наповнюваність класів</t>
  </si>
  <si>
    <t>Затрат</t>
  </si>
  <si>
    <t>обсяг видатків  на придбання предметів  довгострокового користування  у розрізі  видів</t>
  </si>
  <si>
    <t>компютерна  техніка</t>
  </si>
  <si>
    <t>шкільний  автобус</t>
  </si>
  <si>
    <t xml:space="preserve">інші п редмети та обладнання </t>
  </si>
  <si>
    <t>меблі шкільні</t>
  </si>
  <si>
    <t>мультимедійне обладнання</t>
  </si>
  <si>
    <t>Продукту</t>
  </si>
  <si>
    <t>Кількість установ яким  проведено оновлення матеріально- технічної бази</t>
  </si>
  <si>
    <t>кількість придбаного обладнання  та предметів довгострокового користуання  у розрізі  видів</t>
  </si>
  <si>
    <t>інші предмети  та обладнання</t>
  </si>
  <si>
    <t>Ефективності</t>
  </si>
  <si>
    <t>середні  витроати на придбання одиниці комп.техніки</t>
  </si>
  <si>
    <t>середні  витрати на  придбання шкільний  автобус</t>
  </si>
  <si>
    <t>середні  витрати на придбання інших  предметів  та обладнання</t>
  </si>
  <si>
    <t>середні  витрати на придбання меблів шкільних</t>
  </si>
  <si>
    <t>середні витрати на придбання мультимедійного обладнання</t>
  </si>
  <si>
    <t>Якості</t>
  </si>
  <si>
    <t>динаміка  кількості  установ у яких здійснено оновлення матеріально- технічної  бази</t>
  </si>
  <si>
    <t>рівень  оновлення матеріально- технічної  бази в порівняні з минулим  роком</t>
  </si>
  <si>
    <t>2.</t>
  </si>
  <si>
    <t>3.</t>
  </si>
  <si>
    <t>4.</t>
  </si>
  <si>
    <t xml:space="preserve"> </t>
  </si>
  <si>
    <t>Обсяг видатків на  оплату енергоносіїв та комунальних  послуг -всього  зних</t>
  </si>
  <si>
    <t>- водопостачання</t>
  </si>
  <si>
    <t>-електроенергії</t>
  </si>
  <si>
    <t>-природний газ</t>
  </si>
  <si>
    <t>-інші енергоносії</t>
  </si>
  <si>
    <t>Обсяг споживання енергоносіїв  у натуральних  одиницях- всього з них</t>
  </si>
  <si>
    <t>-електроенргії</t>
  </si>
  <si>
    <t>-природного газу</t>
  </si>
  <si>
    <t>середнє споживання комунальних  послуг  та енергоносіїв в т.ч.</t>
  </si>
  <si>
    <t>-водопостачання</t>
  </si>
  <si>
    <t>-електроенергія</t>
  </si>
  <si>
    <t>-природний  газ</t>
  </si>
  <si>
    <t>-інші  енергоносії</t>
  </si>
  <si>
    <t>Річна економіфя  витрачання енергоресурсів  в натуральному  виразі</t>
  </si>
  <si>
    <t>По комунальним послугам-економне витрачання енергоносіїв та  економія коштів за результатами проведення електронних закупівель,але з дотриманням запанованих лімітів ,по електроенергії економія виникла в зв"язку з економією в період канікул</t>
  </si>
  <si>
    <t>Реалізація проектів бюджету участі  ЗНЗ</t>
  </si>
  <si>
    <t>обсяг видатків на реалізацію проектів розрізі  видів</t>
  </si>
  <si>
    <t>придбання обладання та  предметів довгострокового  користування вт.ч.</t>
  </si>
  <si>
    <t>інші  поточні видатки</t>
  </si>
  <si>
    <t xml:space="preserve">середні  витроати на придбання одиниці </t>
  </si>
  <si>
    <t xml:space="preserve">інші   п редмети та обладнання </t>
  </si>
  <si>
    <t xml:space="preserve">                    придбання обладання та  предметів довгострокового  користування</t>
  </si>
  <si>
    <t>Забезпечення  збереження енергоресурсів</t>
  </si>
  <si>
    <t>Забезпечення   збереження енергоресурсів</t>
  </si>
  <si>
    <t>Пояснення щодо причин відхилення фактичних надходжень від планового показника:   економія коштів за результатами проведення електронних закупівель та збільшення кошторисних призначень на придбання мультимедійного обладнання  в кінці року що унеможливлювало проведення торгів на закупівлю.</t>
  </si>
  <si>
    <t>Н.М.Костіна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</si>
  <si>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 xml:space="preserve">озбіжності  не виникли </t>
    </r>
  </si>
  <si>
    <t xml:space="preserve">економія коштів за результатами проведення електронних закупівель 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</si>
  <si>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року.</t>
  </si>
  <si>
    <t xml:space="preserve">за 2020 рік </t>
  </si>
  <si>
    <t xml:space="preserve">По комунальним послугам-економне витрачання енергоносіїв та  економія коштів за результатами проведення електронних закупівель По використанню коштів енергоносіїв відхилення   пояснюються введенням  карантинних  заходів в зв'язку з пошиненням хвороби COVID -19 з 13 березня 2020 року по 3 серпня 2020 року  в  зв'язку з цим заклади були закриті відповідно  економія по споживанню водопостачання , електроенергії ,природного газу  та вугілля склала 1889,449 тис. грн. ( відповідно і  економія в натуральних показниках енергоносів) </t>
  </si>
  <si>
    <t xml:space="preserve">середні витрати на 1 учня </t>
  </si>
  <si>
    <t>Розбіжності по виконанню діто-днів пояснюється введенням карантиних заходів та дистанційним навчавнням ,середн.наповнюваністю класів розбіжеість   відсутня</t>
  </si>
  <si>
    <t>придбання обладання та  предметів довгострокового  користування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</si>
  <si>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 значні зміни по спеціальному фонду а саме зменшилися видатки розвитку .Видатки загального фонду збільшилися за рахунок зросту мінім.з.плати .</t>
  </si>
  <si>
    <t>заплановано на звітній рік  з урахуванням залишку коштів на кінець 2019 року, через що відбулось відхилення між надходження за  звітний рік та планом на 2020рік.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</si>
  <si>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року: залишок коштів на кінець року залишився від здачі металобрухту , та оплати батьків за харчування</t>
  </si>
  <si>
    <t>01лютого 2021 року</t>
  </si>
  <si>
    <t>кредиторська заборгованість на поч.року -35,220 тис.грн на кін.звітного періоду -84,207 тис.грн. ,дебіторська  заборгованість відсутня</t>
  </si>
  <si>
    <t xml:space="preserve">Пояснення щодо причин відхилення касових видатків (наданих кредитів) від планового показника: по загальному фонду відхилення склалися по заробітній платі з нарахуванням за рахунок вакантних посад, по видаткам на продукти харчування-економія коштів внаслідок проведення електронних закупівель,  по іншим видаткам-проведення електронних закупівель та раціональне  витрачання від затверджених асигнувань на 2020рік. 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</si>
</sst>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0.00000"/>
    <numFmt numFmtId="166" formatCode="#0.0000"/>
    <numFmt numFmtId="167" formatCode="#0.00"/>
    <numFmt numFmtId="168" formatCode="#0.000"/>
    <numFmt numFmtId="169" formatCode="#0.000000"/>
    <numFmt numFmtId="170" formatCode="#0.0000000"/>
    <numFmt numFmtId="171" formatCode="#0.0"/>
  </numFmts>
  <fonts count="17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2" fontId="4" fillId="0" borderId="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0" xfId="0" applyFont="1"/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4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165" fontId="8" fillId="0" borderId="4" xfId="0" applyNumberFormat="1" applyFont="1" applyBorder="1" applyAlignment="1">
      <alignment vertical="center" wrapText="1"/>
    </xf>
    <xf numFmtId="166" fontId="8" fillId="0" borderId="4" xfId="0" applyNumberFormat="1" applyFont="1" applyBorder="1" applyAlignment="1">
      <alignment vertical="center" wrapText="1"/>
    </xf>
    <xf numFmtId="167" fontId="8" fillId="0" borderId="4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>
      <alignment vertical="center" wrapText="1"/>
    </xf>
    <xf numFmtId="167" fontId="14" fillId="0" borderId="1" xfId="0" applyNumberFormat="1" applyFont="1" applyBorder="1" applyAlignment="1">
      <alignment vertical="center" wrapText="1"/>
    </xf>
    <xf numFmtId="10" fontId="8" fillId="0" borderId="1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166" fontId="8" fillId="0" borderId="0" xfId="0" applyNumberFormat="1" applyFont="1" applyBorder="1" applyAlignment="1">
      <alignment vertical="center" wrapText="1"/>
    </xf>
    <xf numFmtId="167" fontId="8" fillId="0" borderId="0" xfId="0" applyNumberFormat="1" applyFont="1" applyBorder="1" applyAlignment="1">
      <alignment vertical="center" wrapText="1"/>
    </xf>
    <xf numFmtId="167" fontId="1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68" fontId="8" fillId="0" borderId="1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vertical="center" wrapText="1"/>
    </xf>
    <xf numFmtId="169" fontId="8" fillId="0" borderId="1" xfId="0" applyNumberFormat="1" applyFont="1" applyBorder="1" applyAlignment="1">
      <alignment vertical="center" wrapText="1"/>
    </xf>
    <xf numFmtId="169" fontId="14" fillId="0" borderId="1" xfId="0" applyNumberFormat="1" applyFont="1" applyBorder="1" applyAlignment="1">
      <alignment vertical="center" wrapText="1"/>
    </xf>
    <xf numFmtId="170" fontId="8" fillId="0" borderId="1" xfId="0" applyNumberFormat="1" applyFont="1" applyBorder="1" applyAlignment="1">
      <alignment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1" fontId="8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167" fontId="0" fillId="0" borderId="1" xfId="0" applyNumberFormat="1" applyBorder="1"/>
    <xf numFmtId="0" fontId="16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opLeftCell="A27" workbookViewId="0">
      <selection activeCell="C48" sqref="C48:M48"/>
    </sheetView>
  </sheetViews>
  <sheetFormatPr defaultRowHeight="12.75"/>
  <cols>
    <col min="1" max="1" width="5.28515625" customWidth="1"/>
    <col min="3" max="3" width="40.28515625" customWidth="1"/>
    <col min="6" max="7" width="9.42578125" bestFit="1" customWidth="1"/>
    <col min="9" max="9" width="9.42578125" bestFit="1" customWidth="1"/>
    <col min="12" max="12" width="2.42578125" customWidth="1"/>
  </cols>
  <sheetData>
    <row r="1" spans="1:16" ht="12" customHeight="1">
      <c r="I1" s="100"/>
      <c r="J1" s="100"/>
      <c r="K1" s="100"/>
      <c r="L1" s="100"/>
      <c r="M1" s="100"/>
      <c r="N1" s="3"/>
    </row>
    <row r="2" spans="1:16" ht="43.5" hidden="1" customHeight="1">
      <c r="I2" s="100"/>
      <c r="J2" s="100"/>
      <c r="K2" s="100"/>
      <c r="L2" s="100"/>
      <c r="M2" s="100"/>
      <c r="N2" s="3"/>
      <c r="O2" s="1"/>
    </row>
    <row r="3" spans="1:16" hidden="1"/>
    <row r="4" spans="1:16" hidden="1"/>
    <row r="5" spans="1:16" ht="17.25">
      <c r="A5" s="98" t="s">
        <v>159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15" customHeight="1">
      <c r="A6" s="99" t="s">
        <v>222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idden="1">
      <c r="A7" s="2"/>
    </row>
    <row r="8" spans="1:16" hidden="1">
      <c r="A8" s="2"/>
    </row>
    <row r="9" spans="1:16" ht="15.75" customHeight="1">
      <c r="A9" s="110" t="s">
        <v>160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"/>
      <c r="M9" s="1"/>
    </row>
    <row r="10" spans="1:16" ht="12.75" customHeight="1">
      <c r="A10" s="116" t="s">
        <v>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"/>
      <c r="M10" s="1"/>
    </row>
    <row r="11" spans="1:16" ht="12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"/>
      <c r="M11" s="1"/>
    </row>
    <row r="12" spans="1:16" ht="31.5" customHeight="1">
      <c r="A12" s="100" t="s">
        <v>161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6" ht="12.75" customHeight="1">
      <c r="A13" s="116" t="s">
        <v>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"/>
      <c r="M13" s="1"/>
    </row>
    <row r="14" spans="1:16" ht="12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"/>
      <c r="M14" s="1"/>
    </row>
    <row r="15" spans="1:16" ht="15.75" customHeight="1">
      <c r="A15" s="110" t="s">
        <v>48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3"/>
      <c r="M15" s="3"/>
    </row>
    <row r="16" spans="1:16" ht="15.75" customHeight="1">
      <c r="A16" s="117" t="s">
        <v>49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"/>
      <c r="M16" s="1"/>
    </row>
    <row r="17" spans="1:19" ht="15.75" customHeight="1">
      <c r="A17" s="3"/>
      <c r="B17" s="115" t="s">
        <v>50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3"/>
      <c r="M17" s="3"/>
    </row>
    <row r="18" spans="1:19" ht="12.75" customHeight="1">
      <c r="A18" s="114" t="s">
        <v>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"/>
      <c r="M18" s="1"/>
    </row>
    <row r="19" spans="1:19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"/>
      <c r="M19" s="1"/>
    </row>
    <row r="20" spans="1:19" ht="15.75" customHeight="1">
      <c r="A20" s="110" t="s">
        <v>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"/>
      <c r="M20" s="1"/>
    </row>
    <row r="21" spans="1:19" ht="18.75" customHeight="1">
      <c r="A21" s="101" t="s">
        <v>162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9" ht="12.75" hidden="1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"/>
      <c r="M22" s="1"/>
    </row>
    <row r="23" spans="1:19" ht="15.75" customHeight="1">
      <c r="A23" s="110" t="s">
        <v>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"/>
      <c r="M23" s="1"/>
    </row>
    <row r="24" spans="1:19" ht="12.7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"/>
      <c r="M24" s="1"/>
    </row>
    <row r="25" spans="1:19" ht="15.75">
      <c r="A25" s="110" t="s">
        <v>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4"/>
      <c r="M25" s="4"/>
    </row>
    <row r="26" spans="1:19" ht="15.75">
      <c r="A26" s="1"/>
      <c r="B26" s="102" t="s">
        <v>6</v>
      </c>
      <c r="C26" s="102" t="s">
        <v>7</v>
      </c>
      <c r="D26" s="102" t="s">
        <v>8</v>
      </c>
      <c r="E26" s="102"/>
      <c r="F26" s="102"/>
      <c r="G26" s="102" t="s">
        <v>9</v>
      </c>
      <c r="H26" s="102"/>
      <c r="I26" s="102"/>
      <c r="J26" s="102" t="s">
        <v>10</v>
      </c>
      <c r="K26" s="102"/>
      <c r="L26" s="102"/>
      <c r="M26" s="102"/>
    </row>
    <row r="27" spans="1:19" ht="25.5">
      <c r="A27" s="1"/>
      <c r="B27" s="102"/>
      <c r="C27" s="102"/>
      <c r="D27" s="5" t="s">
        <v>11</v>
      </c>
      <c r="E27" s="5" t="s">
        <v>12</v>
      </c>
      <c r="F27" s="5" t="s">
        <v>13</v>
      </c>
      <c r="G27" s="5" t="s">
        <v>11</v>
      </c>
      <c r="H27" s="5" t="s">
        <v>12</v>
      </c>
      <c r="I27" s="5" t="s">
        <v>13</v>
      </c>
      <c r="J27" s="5" t="s">
        <v>11</v>
      </c>
      <c r="K27" s="102" t="s">
        <v>12</v>
      </c>
      <c r="L27" s="102"/>
      <c r="M27" s="5" t="s">
        <v>13</v>
      </c>
    </row>
    <row r="28" spans="1:19" ht="27" customHeight="1">
      <c r="A28" s="1"/>
      <c r="B28" s="5" t="s">
        <v>14</v>
      </c>
      <c r="C28" s="6" t="s">
        <v>15</v>
      </c>
      <c r="D28" s="5">
        <f>D36+D38+D52</f>
        <v>75231.119000000006</v>
      </c>
      <c r="E28" s="11">
        <f>E36+E38+E52</f>
        <v>2938.7869999999998</v>
      </c>
      <c r="F28" s="87">
        <f t="shared" ref="F28:M28" si="0">F36+F38+F52</f>
        <v>78169.906000000017</v>
      </c>
      <c r="G28" s="87">
        <f t="shared" si="0"/>
        <v>69285.000999999989</v>
      </c>
      <c r="H28" s="87">
        <f t="shared" si="0"/>
        <v>2790.384</v>
      </c>
      <c r="I28" s="87">
        <f t="shared" si="0"/>
        <v>72075.384999999995</v>
      </c>
      <c r="J28" s="87">
        <f t="shared" si="0"/>
        <v>-4056.6669999999999</v>
      </c>
      <c r="K28" s="87">
        <f t="shared" si="0"/>
        <v>-2037.8520000000003</v>
      </c>
      <c r="L28" s="87">
        <f t="shared" si="0"/>
        <v>0</v>
      </c>
      <c r="M28" s="87">
        <f t="shared" si="0"/>
        <v>-6094.5190000000011</v>
      </c>
    </row>
    <row r="29" spans="1:19" ht="25.5" customHeight="1">
      <c r="A29" s="1"/>
      <c r="B29" s="102" t="s">
        <v>16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9" ht="11.25" customHeight="1">
      <c r="A30" s="1"/>
      <c r="B30" s="6" t="s">
        <v>17</v>
      </c>
      <c r="C30" s="7" t="s">
        <v>18</v>
      </c>
      <c r="D30" s="5" t="s">
        <v>17</v>
      </c>
      <c r="E30" s="5" t="s">
        <v>17</v>
      </c>
      <c r="F30" s="5" t="s">
        <v>17</v>
      </c>
      <c r="G30" s="5" t="s">
        <v>17</v>
      </c>
      <c r="H30" s="5" t="s">
        <v>17</v>
      </c>
      <c r="I30" s="5" t="s">
        <v>17</v>
      </c>
      <c r="J30" s="5" t="s">
        <v>17</v>
      </c>
      <c r="K30" s="102" t="s">
        <v>17</v>
      </c>
      <c r="L30" s="102"/>
      <c r="M30" s="5" t="s">
        <v>17</v>
      </c>
    </row>
    <row r="31" spans="1:19" ht="52.5" hidden="1" customHeight="1">
      <c r="A31" s="1"/>
      <c r="B31" s="5" t="s">
        <v>19</v>
      </c>
      <c r="C31" s="18" t="s">
        <v>51</v>
      </c>
      <c r="D31" s="13"/>
      <c r="E31" s="19">
        <v>33.200000000000003</v>
      </c>
      <c r="F31" s="19">
        <f>E31</f>
        <v>33.200000000000003</v>
      </c>
      <c r="G31" s="19"/>
      <c r="H31" s="19">
        <v>33.130000000000003</v>
      </c>
      <c r="I31" s="19">
        <f>H31</f>
        <v>33.130000000000003</v>
      </c>
      <c r="J31" s="14"/>
      <c r="K31" s="112">
        <f>I31-F31</f>
        <v>-7.0000000000000284E-2</v>
      </c>
      <c r="L31" s="113"/>
      <c r="M31" s="11">
        <f>K31</f>
        <v>-7.0000000000000284E-2</v>
      </c>
      <c r="N31" s="16"/>
      <c r="O31" s="16"/>
      <c r="P31" s="16"/>
      <c r="Q31" s="16"/>
      <c r="R31" s="16"/>
      <c r="S31" s="17"/>
    </row>
    <row r="32" spans="1:19" ht="52.5" hidden="1" customHeight="1">
      <c r="A32" s="3"/>
      <c r="B32" s="21" t="s">
        <v>54</v>
      </c>
      <c r="C32" s="12" t="s">
        <v>52</v>
      </c>
      <c r="D32" s="13"/>
      <c r="E32" s="19">
        <v>42</v>
      </c>
      <c r="F32" s="19">
        <f>E32</f>
        <v>42</v>
      </c>
      <c r="G32" s="19"/>
      <c r="H32" s="19">
        <v>42</v>
      </c>
      <c r="I32" s="19">
        <f>H32</f>
        <v>42</v>
      </c>
      <c r="J32" s="19"/>
      <c r="K32" s="105">
        <f>I32-F32</f>
        <v>0</v>
      </c>
      <c r="L32" s="106"/>
      <c r="M32" s="11">
        <f>K32</f>
        <v>0</v>
      </c>
      <c r="N32" s="15"/>
      <c r="O32" s="15"/>
    </row>
    <row r="33" spans="1:15" ht="52.5" hidden="1" customHeight="1">
      <c r="A33" s="3"/>
      <c r="B33" s="21" t="s">
        <v>55</v>
      </c>
      <c r="C33" s="12" t="s">
        <v>53</v>
      </c>
      <c r="D33" s="13"/>
      <c r="E33" s="19">
        <v>44</v>
      </c>
      <c r="F33" s="19">
        <f>E33</f>
        <v>44</v>
      </c>
      <c r="G33" s="19"/>
      <c r="H33" s="19">
        <v>44</v>
      </c>
      <c r="I33" s="19">
        <f>H33</f>
        <v>44</v>
      </c>
      <c r="J33" s="19"/>
      <c r="K33" s="105">
        <f>I33-F33</f>
        <v>0</v>
      </c>
      <c r="L33" s="106"/>
      <c r="M33" s="11">
        <f>K33</f>
        <v>0</v>
      </c>
      <c r="N33" s="15"/>
      <c r="O33" s="15"/>
    </row>
    <row r="34" spans="1:15" ht="61.15" hidden="1" customHeight="1">
      <c r="A34" s="3"/>
      <c r="B34" s="21" t="s">
        <v>56</v>
      </c>
      <c r="C34" s="12" t="s">
        <v>62</v>
      </c>
      <c r="D34" s="13"/>
      <c r="E34" s="19">
        <v>10</v>
      </c>
      <c r="F34" s="19">
        <f t="shared" ref="F34:F55" si="1">E34</f>
        <v>10</v>
      </c>
      <c r="G34" s="19"/>
      <c r="H34" s="19">
        <v>9.99</v>
      </c>
      <c r="I34" s="19">
        <f t="shared" ref="I34:I55" si="2">H34</f>
        <v>9.99</v>
      </c>
      <c r="J34" s="14"/>
      <c r="K34" s="105">
        <f>I34-F34</f>
        <v>-9.9999999999997868E-3</v>
      </c>
      <c r="L34" s="106"/>
      <c r="M34" s="11">
        <f t="shared" ref="M34:M55" si="3">K34</f>
        <v>-9.9999999999997868E-3</v>
      </c>
      <c r="N34" s="15"/>
      <c r="O34" s="15"/>
    </row>
    <row r="35" spans="1:15" ht="52.5" hidden="1" customHeight="1">
      <c r="A35" s="3"/>
      <c r="B35" s="21" t="s">
        <v>57</v>
      </c>
      <c r="C35" s="12" t="s">
        <v>63</v>
      </c>
      <c r="D35" s="13"/>
      <c r="E35" s="19">
        <v>2.16</v>
      </c>
      <c r="F35" s="19">
        <f t="shared" si="1"/>
        <v>2.16</v>
      </c>
      <c r="G35" s="19"/>
      <c r="H35" s="19">
        <v>2.16</v>
      </c>
      <c r="I35" s="19">
        <f t="shared" si="2"/>
        <v>2.16</v>
      </c>
      <c r="J35" s="14"/>
      <c r="K35" s="105">
        <f>I35-F35</f>
        <v>0</v>
      </c>
      <c r="L35" s="106"/>
      <c r="M35" s="11">
        <f t="shared" si="3"/>
        <v>0</v>
      </c>
      <c r="N35" s="15"/>
      <c r="O35" s="15"/>
    </row>
    <row r="36" spans="1:15" ht="26.45" customHeight="1">
      <c r="A36" s="3"/>
      <c r="B36" s="21" t="s">
        <v>163</v>
      </c>
      <c r="C36" s="12" t="s">
        <v>64</v>
      </c>
      <c r="D36" s="14">
        <v>70120.260999999999</v>
      </c>
      <c r="E36" s="19">
        <v>1502.7739999999999</v>
      </c>
      <c r="F36" s="19">
        <f>SUM(D36:E36)</f>
        <v>71623.035000000003</v>
      </c>
      <c r="G36" s="19">
        <v>66063.592999999993</v>
      </c>
      <c r="H36" s="19">
        <v>1446.6890000000001</v>
      </c>
      <c r="I36" s="19">
        <f>SUM(G36:H36)</f>
        <v>67510.281999999992</v>
      </c>
      <c r="J36" s="14">
        <v>-4056.6669999999999</v>
      </c>
      <c r="K36" s="105">
        <v>-56.084000000000003</v>
      </c>
      <c r="L36" s="106"/>
      <c r="M36" s="11">
        <f>SUM(J36:L36)</f>
        <v>-4112.7510000000002</v>
      </c>
      <c r="N36" s="15"/>
      <c r="O36" s="15"/>
    </row>
    <row r="37" spans="1:15" ht="46.5" customHeight="1">
      <c r="A37" s="3"/>
      <c r="B37" s="21"/>
      <c r="C37" s="107" t="s">
        <v>232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5"/>
      <c r="O37" s="15"/>
    </row>
    <row r="38" spans="1:15" ht="26.25" customHeight="1">
      <c r="A38" s="3"/>
      <c r="B38" s="21" t="s">
        <v>54</v>
      </c>
      <c r="C38" s="12" t="s">
        <v>164</v>
      </c>
      <c r="D38" s="14">
        <v>5110.8580000000002</v>
      </c>
      <c r="E38" s="19">
        <v>0</v>
      </c>
      <c r="F38" s="19">
        <f>D38</f>
        <v>5110.8580000000002</v>
      </c>
      <c r="G38" s="19">
        <v>3221.4079999999999</v>
      </c>
      <c r="H38" s="19">
        <v>0</v>
      </c>
      <c r="I38" s="19">
        <f>G38</f>
        <v>3221.4079999999999</v>
      </c>
      <c r="J38" s="14"/>
      <c r="K38" s="105">
        <f>I38-F38</f>
        <v>-1889.4500000000003</v>
      </c>
      <c r="L38" s="106"/>
      <c r="M38" s="11">
        <f t="shared" si="3"/>
        <v>-1889.4500000000003</v>
      </c>
      <c r="N38" s="15"/>
      <c r="O38" s="15"/>
    </row>
    <row r="39" spans="1:15" ht="63" hidden="1" customHeight="1">
      <c r="A39" s="3"/>
      <c r="B39" s="21" t="s">
        <v>58</v>
      </c>
      <c r="C39" s="12" t="s">
        <v>65</v>
      </c>
      <c r="D39" s="13"/>
      <c r="E39" s="19">
        <v>368.29</v>
      </c>
      <c r="F39" s="19">
        <f t="shared" si="1"/>
        <v>368.29</v>
      </c>
      <c r="G39" s="19"/>
      <c r="H39" s="19">
        <v>367.48</v>
      </c>
      <c r="I39" s="19">
        <f t="shared" si="2"/>
        <v>367.48</v>
      </c>
      <c r="J39" s="14"/>
      <c r="K39" s="105">
        <v>-0.8</v>
      </c>
      <c r="L39" s="106"/>
      <c r="M39" s="11">
        <f t="shared" si="3"/>
        <v>-0.8</v>
      </c>
      <c r="N39" s="15"/>
      <c r="O39" s="15"/>
    </row>
    <row r="40" spans="1:15" ht="40.15" hidden="1" customHeight="1">
      <c r="A40" s="3"/>
      <c r="B40" s="21" t="s">
        <v>59</v>
      </c>
      <c r="C40" s="12" t="s">
        <v>66</v>
      </c>
      <c r="D40" s="13"/>
      <c r="E40" s="19">
        <v>276.45</v>
      </c>
      <c r="F40" s="19">
        <f t="shared" si="1"/>
        <v>276.45</v>
      </c>
      <c r="G40" s="19"/>
      <c r="H40" s="19">
        <v>276.45</v>
      </c>
      <c r="I40" s="19">
        <f t="shared" si="2"/>
        <v>276.45</v>
      </c>
      <c r="J40" s="14"/>
      <c r="K40" s="105">
        <f t="shared" ref="K40:K47" si="4">I40-F40</f>
        <v>0</v>
      </c>
      <c r="L40" s="106"/>
      <c r="M40" s="11">
        <f t="shared" si="3"/>
        <v>0</v>
      </c>
      <c r="N40" s="15"/>
      <c r="O40" s="15"/>
    </row>
    <row r="41" spans="1:15" ht="35.450000000000003" hidden="1" customHeight="1">
      <c r="A41" s="3"/>
      <c r="B41" s="21" t="s">
        <v>60</v>
      </c>
      <c r="C41" s="12" t="s">
        <v>67</v>
      </c>
      <c r="D41" s="13"/>
      <c r="E41" s="19">
        <v>524.95000000000005</v>
      </c>
      <c r="F41" s="19">
        <f t="shared" si="1"/>
        <v>524.95000000000005</v>
      </c>
      <c r="G41" s="19"/>
      <c r="H41" s="19">
        <v>523.91999999999996</v>
      </c>
      <c r="I41" s="19">
        <f t="shared" si="2"/>
        <v>523.91999999999996</v>
      </c>
      <c r="J41" s="14"/>
      <c r="K41" s="105">
        <f t="shared" si="4"/>
        <v>-1.0300000000000864</v>
      </c>
      <c r="L41" s="106"/>
      <c r="M41" s="11">
        <f t="shared" si="3"/>
        <v>-1.0300000000000864</v>
      </c>
      <c r="N41" s="15"/>
      <c r="O41" s="15"/>
    </row>
    <row r="42" spans="1:15" ht="52.5" hidden="1" customHeight="1">
      <c r="A42" s="3"/>
      <c r="B42" s="20" t="s">
        <v>61</v>
      </c>
      <c r="C42" s="12" t="s">
        <v>68</v>
      </c>
      <c r="D42" s="13"/>
      <c r="E42" s="19">
        <v>119.78</v>
      </c>
      <c r="F42" s="19">
        <f t="shared" si="1"/>
        <v>119.78</v>
      </c>
      <c r="G42" s="19"/>
      <c r="H42" s="19">
        <v>119.78</v>
      </c>
      <c r="I42" s="19">
        <f t="shared" si="2"/>
        <v>119.78</v>
      </c>
      <c r="J42" s="14"/>
      <c r="K42" s="105">
        <f t="shared" si="4"/>
        <v>0</v>
      </c>
      <c r="L42" s="106"/>
      <c r="M42" s="11">
        <f t="shared" si="3"/>
        <v>0</v>
      </c>
      <c r="N42" s="15"/>
      <c r="O42" s="15"/>
    </row>
    <row r="43" spans="1:15" ht="37.9" hidden="1" customHeight="1">
      <c r="A43" s="3"/>
      <c r="B43" s="20" t="s">
        <v>69</v>
      </c>
      <c r="C43" s="12" t="s">
        <v>70</v>
      </c>
      <c r="D43" s="13"/>
      <c r="E43" s="19">
        <v>820.1</v>
      </c>
      <c r="F43" s="19">
        <f t="shared" si="1"/>
        <v>820.1</v>
      </c>
      <c r="G43" s="19"/>
      <c r="H43" s="19">
        <v>820</v>
      </c>
      <c r="I43" s="19">
        <f t="shared" si="2"/>
        <v>820</v>
      </c>
      <c r="J43" s="14"/>
      <c r="K43" s="105">
        <f t="shared" si="4"/>
        <v>-0.10000000000002274</v>
      </c>
      <c r="L43" s="106"/>
      <c r="M43" s="11">
        <f t="shared" si="3"/>
        <v>-0.10000000000002274</v>
      </c>
      <c r="N43" s="15"/>
      <c r="O43" s="15"/>
    </row>
    <row r="44" spans="1:15" ht="52.5" hidden="1" customHeight="1">
      <c r="A44" s="3"/>
      <c r="B44" s="20" t="s">
        <v>71</v>
      </c>
      <c r="C44" s="12" t="s">
        <v>72</v>
      </c>
      <c r="D44" s="13"/>
      <c r="E44" s="19">
        <v>16.02</v>
      </c>
      <c r="F44" s="19">
        <f t="shared" si="1"/>
        <v>16.02</v>
      </c>
      <c r="G44" s="19"/>
      <c r="H44" s="19"/>
      <c r="I44" s="19">
        <v>0</v>
      </c>
      <c r="J44" s="14"/>
      <c r="K44" s="105">
        <f t="shared" si="4"/>
        <v>-16.02</v>
      </c>
      <c r="L44" s="106"/>
      <c r="M44" s="11">
        <f t="shared" si="3"/>
        <v>-16.02</v>
      </c>
      <c r="N44" s="15"/>
      <c r="O44" s="15"/>
    </row>
    <row r="45" spans="1:15" ht="66.599999999999994" hidden="1" customHeight="1">
      <c r="A45" s="3"/>
      <c r="B45" s="20" t="s">
        <v>73</v>
      </c>
      <c r="C45" s="12" t="s">
        <v>74</v>
      </c>
      <c r="D45" s="13"/>
      <c r="E45" s="19">
        <v>47</v>
      </c>
      <c r="F45" s="19">
        <f t="shared" si="1"/>
        <v>47</v>
      </c>
      <c r="G45" s="19"/>
      <c r="H45" s="19">
        <v>47</v>
      </c>
      <c r="I45" s="19">
        <f t="shared" si="2"/>
        <v>47</v>
      </c>
      <c r="J45" s="14"/>
      <c r="K45" s="105">
        <f t="shared" si="4"/>
        <v>0</v>
      </c>
      <c r="L45" s="106"/>
      <c r="M45" s="11">
        <f t="shared" si="3"/>
        <v>0</v>
      </c>
      <c r="N45" s="15"/>
      <c r="O45" s="15"/>
    </row>
    <row r="46" spans="1:15" ht="60" hidden="1" customHeight="1">
      <c r="A46" s="3"/>
      <c r="B46" s="20" t="s">
        <v>75</v>
      </c>
      <c r="C46" s="12" t="s">
        <v>76</v>
      </c>
      <c r="D46" s="13"/>
      <c r="E46" s="19">
        <v>47</v>
      </c>
      <c r="F46" s="19">
        <f t="shared" si="1"/>
        <v>47</v>
      </c>
      <c r="G46" s="19"/>
      <c r="H46" s="19">
        <v>47</v>
      </c>
      <c r="I46" s="19">
        <f t="shared" si="2"/>
        <v>47</v>
      </c>
      <c r="J46" s="14"/>
      <c r="K46" s="105">
        <f t="shared" si="4"/>
        <v>0</v>
      </c>
      <c r="L46" s="106"/>
      <c r="M46" s="11">
        <f t="shared" si="3"/>
        <v>0</v>
      </c>
      <c r="N46" s="15"/>
      <c r="O46" s="15"/>
    </row>
    <row r="47" spans="1:15" ht="36" hidden="1" customHeight="1">
      <c r="A47" s="3"/>
      <c r="B47" s="20" t="s">
        <v>77</v>
      </c>
      <c r="C47" s="12" t="s">
        <v>78</v>
      </c>
      <c r="D47" s="13"/>
      <c r="E47" s="19">
        <v>305.89</v>
      </c>
      <c r="F47" s="19">
        <f t="shared" si="1"/>
        <v>305.89</v>
      </c>
      <c r="G47" s="19"/>
      <c r="H47" s="19">
        <v>236.5</v>
      </c>
      <c r="I47" s="19">
        <f t="shared" si="2"/>
        <v>236.5</v>
      </c>
      <c r="J47" s="14"/>
      <c r="K47" s="105">
        <f t="shared" si="4"/>
        <v>-69.389999999999986</v>
      </c>
      <c r="L47" s="106"/>
      <c r="M47" s="11">
        <f t="shared" si="3"/>
        <v>-69.389999999999986</v>
      </c>
      <c r="N47" s="15"/>
      <c r="O47" s="15"/>
    </row>
    <row r="48" spans="1:15" ht="51" customHeight="1">
      <c r="A48" s="3"/>
      <c r="B48" s="20"/>
      <c r="C48" s="124" t="s">
        <v>223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6"/>
      <c r="N48" s="15"/>
      <c r="O48" s="15"/>
    </row>
    <row r="49" spans="1:15" ht="25.9" hidden="1" customHeight="1">
      <c r="A49" s="3"/>
      <c r="B49" s="21" t="s">
        <v>80</v>
      </c>
      <c r="C49" s="12" t="s">
        <v>81</v>
      </c>
      <c r="D49" s="13"/>
      <c r="E49" s="19">
        <v>82</v>
      </c>
      <c r="F49" s="19">
        <f t="shared" si="1"/>
        <v>82</v>
      </c>
      <c r="G49" s="19"/>
      <c r="H49" s="19">
        <v>82</v>
      </c>
      <c r="I49" s="19">
        <f t="shared" si="2"/>
        <v>82</v>
      </c>
      <c r="J49" s="14"/>
      <c r="K49" s="105">
        <f>I49-F49</f>
        <v>0</v>
      </c>
      <c r="L49" s="106"/>
      <c r="M49" s="11">
        <f t="shared" si="3"/>
        <v>0</v>
      </c>
      <c r="N49" s="15"/>
      <c r="O49" s="15"/>
    </row>
    <row r="50" spans="1:15" ht="21" hidden="1" customHeight="1">
      <c r="A50" s="1"/>
      <c r="B50" s="5" t="s">
        <v>82</v>
      </c>
      <c r="C50" s="22" t="s">
        <v>83</v>
      </c>
      <c r="D50" s="8"/>
      <c r="E50" s="5">
        <v>253.4</v>
      </c>
      <c r="F50" s="19">
        <f t="shared" si="1"/>
        <v>253.4</v>
      </c>
      <c r="G50" s="8"/>
      <c r="H50" s="8">
        <v>0</v>
      </c>
      <c r="I50" s="19">
        <f t="shared" si="2"/>
        <v>0</v>
      </c>
      <c r="J50" s="8"/>
      <c r="K50" s="105">
        <f>I50-F50</f>
        <v>-253.4</v>
      </c>
      <c r="L50" s="106"/>
      <c r="M50" s="11">
        <f t="shared" si="3"/>
        <v>-253.4</v>
      </c>
    </row>
    <row r="51" spans="1:15" ht="21" hidden="1" customHeight="1">
      <c r="A51" s="3"/>
      <c r="B51" s="121" t="s">
        <v>84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3"/>
    </row>
    <row r="52" spans="1:15" ht="30.6" customHeight="1">
      <c r="A52" s="103"/>
      <c r="B52" s="102" t="s">
        <v>55</v>
      </c>
      <c r="C52" s="104" t="s">
        <v>85</v>
      </c>
      <c r="D52" s="102"/>
      <c r="E52" s="102">
        <v>1436.0129999999999</v>
      </c>
      <c r="F52" s="19">
        <f t="shared" si="1"/>
        <v>1436.0129999999999</v>
      </c>
      <c r="G52" s="102"/>
      <c r="H52" s="102">
        <v>1343.6949999999999</v>
      </c>
      <c r="I52" s="19">
        <f t="shared" si="2"/>
        <v>1343.6949999999999</v>
      </c>
      <c r="J52" s="102"/>
      <c r="K52" s="105">
        <f>I52-F52</f>
        <v>-92.317999999999984</v>
      </c>
      <c r="L52" s="106"/>
      <c r="M52" s="11">
        <f t="shared" si="3"/>
        <v>-92.317999999999984</v>
      </c>
    </row>
    <row r="53" spans="1:15" ht="6" hidden="1" customHeight="1">
      <c r="A53" s="103"/>
      <c r="B53" s="102"/>
      <c r="C53" s="104"/>
      <c r="D53" s="102"/>
      <c r="E53" s="102"/>
      <c r="F53" s="19">
        <f t="shared" si="1"/>
        <v>0</v>
      </c>
      <c r="G53" s="102"/>
      <c r="H53" s="102"/>
      <c r="I53" s="19">
        <f t="shared" si="2"/>
        <v>0</v>
      </c>
      <c r="J53" s="102"/>
      <c r="K53" s="105">
        <f>I53-F53</f>
        <v>0</v>
      </c>
      <c r="L53" s="106"/>
      <c r="M53" s="11">
        <f t="shared" si="3"/>
        <v>0</v>
      </c>
    </row>
    <row r="54" spans="1:15" ht="13.9" hidden="1" customHeight="1">
      <c r="A54" s="103"/>
      <c r="B54" s="102"/>
      <c r="C54" s="104"/>
      <c r="D54" s="102"/>
      <c r="E54" s="102"/>
      <c r="F54" s="19">
        <f t="shared" si="1"/>
        <v>0</v>
      </c>
      <c r="G54" s="102"/>
      <c r="H54" s="102"/>
      <c r="I54" s="19">
        <f t="shared" si="2"/>
        <v>0</v>
      </c>
      <c r="J54" s="102"/>
      <c r="K54" s="105">
        <f>I54-F54</f>
        <v>0</v>
      </c>
      <c r="L54" s="106"/>
      <c r="M54" s="11">
        <f t="shared" si="3"/>
        <v>0</v>
      </c>
    </row>
    <row r="55" spans="1:15" ht="27.6" hidden="1" customHeight="1">
      <c r="A55" s="4"/>
      <c r="B55" s="5" t="s">
        <v>86</v>
      </c>
      <c r="C55" s="22" t="s">
        <v>87</v>
      </c>
      <c r="D55" s="5"/>
      <c r="E55" s="5">
        <v>174.52</v>
      </c>
      <c r="F55" s="19">
        <f t="shared" si="1"/>
        <v>174.52</v>
      </c>
      <c r="G55" s="5"/>
      <c r="H55" s="5">
        <v>173</v>
      </c>
      <c r="I55" s="19">
        <f t="shared" si="2"/>
        <v>173</v>
      </c>
      <c r="J55" s="5"/>
      <c r="K55" s="105">
        <f>I55-F55</f>
        <v>-1.5200000000000102</v>
      </c>
      <c r="L55" s="106"/>
      <c r="M55" s="11">
        <f t="shared" si="3"/>
        <v>-1.5200000000000102</v>
      </c>
    </row>
    <row r="56" spans="1:15" ht="16.899999999999999" customHeight="1">
      <c r="A56" s="3"/>
      <c r="B56" s="20"/>
      <c r="C56" s="118" t="s">
        <v>79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20"/>
      <c r="N56" s="15"/>
      <c r="O56" s="15"/>
    </row>
  </sheetData>
  <mergeCells count="63">
    <mergeCell ref="I1:M1"/>
    <mergeCell ref="K55:L55"/>
    <mergeCell ref="C56:M56"/>
    <mergeCell ref="K54:L54"/>
    <mergeCell ref="B51:M51"/>
    <mergeCell ref="D52:D54"/>
    <mergeCell ref="E52:E54"/>
    <mergeCell ref="K47:L47"/>
    <mergeCell ref="C48:M48"/>
    <mergeCell ref="K50:L50"/>
    <mergeCell ref="K52:L52"/>
    <mergeCell ref="K53:L53"/>
    <mergeCell ref="I2:M2"/>
    <mergeCell ref="K32:L32"/>
    <mergeCell ref="A9:K9"/>
    <mergeCell ref="A10:K10"/>
    <mergeCell ref="A11:K11"/>
    <mergeCell ref="A13:K13"/>
    <mergeCell ref="A14:K14"/>
    <mergeCell ref="A15:K15"/>
    <mergeCell ref="A16:K16"/>
    <mergeCell ref="A18:K18"/>
    <mergeCell ref="A19:K19"/>
    <mergeCell ref="A20:K20"/>
    <mergeCell ref="B17:K17"/>
    <mergeCell ref="A22:K22"/>
    <mergeCell ref="K44:L44"/>
    <mergeCell ref="K45:L45"/>
    <mergeCell ref="A23:K23"/>
    <mergeCell ref="K46:L46"/>
    <mergeCell ref="B26:B27"/>
    <mergeCell ref="C26:C27"/>
    <mergeCell ref="D26:F26"/>
    <mergeCell ref="G26:I26"/>
    <mergeCell ref="J26:M26"/>
    <mergeCell ref="K27:L27"/>
    <mergeCell ref="A24:K24"/>
    <mergeCell ref="A25:K25"/>
    <mergeCell ref="B29:M29"/>
    <mergeCell ref="K30:L30"/>
    <mergeCell ref="K31:L31"/>
    <mergeCell ref="K33:L33"/>
    <mergeCell ref="K38:L38"/>
    <mergeCell ref="K39:L39"/>
    <mergeCell ref="K40:L40"/>
    <mergeCell ref="C37:M37"/>
    <mergeCell ref="K43:L43"/>
    <mergeCell ref="A5:P5"/>
    <mergeCell ref="A6:P6"/>
    <mergeCell ref="A12:M12"/>
    <mergeCell ref="A21:M21"/>
    <mergeCell ref="G52:G54"/>
    <mergeCell ref="H52:H54"/>
    <mergeCell ref="J52:J54"/>
    <mergeCell ref="A52:A54"/>
    <mergeCell ref="B52:B54"/>
    <mergeCell ref="C52:C54"/>
    <mergeCell ref="K34:L34"/>
    <mergeCell ref="K35:L35"/>
    <mergeCell ref="K41:L41"/>
    <mergeCell ref="K42:L42"/>
    <mergeCell ref="K49:L49"/>
    <mergeCell ref="K36:L36"/>
  </mergeCells>
  <pageMargins left="0.70866141732283472" right="0.70866141732283472" top="0.19685039370078741" bottom="0.19685039370078741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25" sqref="C25"/>
    </sheetView>
  </sheetViews>
  <sheetFormatPr defaultRowHeight="12.75"/>
  <cols>
    <col min="1" max="1" width="2.28515625" customWidth="1"/>
    <col min="2" max="2" width="4.140625" customWidth="1"/>
    <col min="3" max="3" width="55.42578125" customWidth="1"/>
    <col min="4" max="4" width="10.42578125" customWidth="1"/>
    <col min="5" max="5" width="10.7109375" customWidth="1"/>
  </cols>
  <sheetData>
    <row r="1" spans="1:7" ht="31.5" customHeight="1">
      <c r="A1" s="117"/>
      <c r="B1" s="110" t="s">
        <v>21</v>
      </c>
      <c r="C1" s="110"/>
      <c r="D1" s="110"/>
      <c r="E1" s="110"/>
      <c r="F1" s="110"/>
      <c r="G1" s="110"/>
    </row>
    <row r="2" spans="1:7" ht="15.75">
      <c r="A2" s="103"/>
      <c r="B2" s="128" t="s">
        <v>22</v>
      </c>
      <c r="C2" s="128"/>
      <c r="D2" s="128"/>
      <c r="E2" s="128"/>
      <c r="F2" s="128"/>
      <c r="G2" s="128"/>
    </row>
    <row r="3" spans="1:7" ht="38.25">
      <c r="A3" s="102" t="s">
        <v>6</v>
      </c>
      <c r="B3" s="102"/>
      <c r="C3" s="5" t="s">
        <v>7</v>
      </c>
      <c r="D3" s="5" t="s">
        <v>8</v>
      </c>
      <c r="E3" s="5" t="s">
        <v>9</v>
      </c>
      <c r="F3" s="5" t="s">
        <v>10</v>
      </c>
      <c r="G3" s="1"/>
    </row>
    <row r="4" spans="1:7" ht="18" customHeight="1">
      <c r="A4" s="102" t="s">
        <v>14</v>
      </c>
      <c r="B4" s="102"/>
      <c r="C4" s="6" t="s">
        <v>23</v>
      </c>
      <c r="D4" s="5" t="s">
        <v>24</v>
      </c>
      <c r="E4" s="85">
        <f>SUM(E6:E7)</f>
        <v>118.04499999999999</v>
      </c>
      <c r="F4" s="5" t="s">
        <v>24</v>
      </c>
      <c r="G4" s="1"/>
    </row>
    <row r="5" spans="1:7" ht="13.5" customHeight="1">
      <c r="A5" s="102" t="s">
        <v>17</v>
      </c>
      <c r="B5" s="102"/>
      <c r="C5" s="6" t="s">
        <v>25</v>
      </c>
      <c r="D5" s="5" t="s">
        <v>17</v>
      </c>
      <c r="E5" s="85" t="s">
        <v>17</v>
      </c>
      <c r="F5" s="5" t="s">
        <v>17</v>
      </c>
      <c r="G5" s="1"/>
    </row>
    <row r="6" spans="1:7" ht="14.25" customHeight="1">
      <c r="A6" s="102" t="s">
        <v>19</v>
      </c>
      <c r="B6" s="102"/>
      <c r="C6" s="6" t="s">
        <v>26</v>
      </c>
      <c r="D6" s="5" t="s">
        <v>24</v>
      </c>
      <c r="E6" s="93">
        <v>54.942999999999998</v>
      </c>
      <c r="F6" s="5" t="s">
        <v>24</v>
      </c>
      <c r="G6" s="1"/>
    </row>
    <row r="7" spans="1:7" ht="14.25" customHeight="1">
      <c r="A7" s="102" t="s">
        <v>20</v>
      </c>
      <c r="B7" s="102"/>
      <c r="C7" s="6" t="s">
        <v>27</v>
      </c>
      <c r="D7" s="5" t="s">
        <v>24</v>
      </c>
      <c r="E7" s="93">
        <v>63.101999999999997</v>
      </c>
      <c r="F7" s="5" t="s">
        <v>24</v>
      </c>
      <c r="G7" s="1"/>
    </row>
    <row r="8" spans="1:7" ht="28.9" customHeight="1">
      <c r="A8" s="125" t="s">
        <v>166</v>
      </c>
      <c r="B8" s="125"/>
      <c r="C8" s="125"/>
      <c r="D8" s="125"/>
      <c r="E8" s="125"/>
      <c r="F8" s="126"/>
      <c r="G8" s="1"/>
    </row>
    <row r="9" spans="1:7" ht="13.5" customHeight="1">
      <c r="A9" s="102" t="s">
        <v>28</v>
      </c>
      <c r="B9" s="102"/>
      <c r="C9" s="6" t="s">
        <v>29</v>
      </c>
      <c r="D9" s="5">
        <f>SUM(D11:D14)</f>
        <v>2372.0029999999997</v>
      </c>
      <c r="E9" s="45">
        <f>SUM(E11:E14)</f>
        <v>1529.8150000000001</v>
      </c>
      <c r="F9" s="45">
        <f>SUM(F11:F14)</f>
        <v>-842.18799999999987</v>
      </c>
      <c r="G9" s="1"/>
    </row>
    <row r="10" spans="1:7" ht="14.25" customHeight="1">
      <c r="A10" s="102" t="s">
        <v>17</v>
      </c>
      <c r="B10" s="102"/>
      <c r="C10" s="6" t="s">
        <v>25</v>
      </c>
      <c r="D10" s="5" t="s">
        <v>17</v>
      </c>
      <c r="E10" s="5" t="s">
        <v>17</v>
      </c>
      <c r="F10" s="5" t="s">
        <v>17</v>
      </c>
      <c r="G10" s="1"/>
    </row>
    <row r="11" spans="1:7" ht="17.25" customHeight="1">
      <c r="A11" s="102" t="s">
        <v>30</v>
      </c>
      <c r="B11" s="102"/>
      <c r="C11" s="6" t="s">
        <v>31</v>
      </c>
      <c r="D11" s="5">
        <v>1754.8679999999999</v>
      </c>
      <c r="E11" s="5">
        <v>861.07500000000005</v>
      </c>
      <c r="F11" s="5">
        <f>SUM(E11-D11)</f>
        <v>-893.79299999999989</v>
      </c>
      <c r="G11" s="1"/>
    </row>
    <row r="12" spans="1:7" ht="17.25" customHeight="1">
      <c r="A12" s="102" t="s">
        <v>32</v>
      </c>
      <c r="B12" s="102"/>
      <c r="C12" s="6" t="s">
        <v>33</v>
      </c>
      <c r="D12" s="5" t="s">
        <v>17</v>
      </c>
      <c r="E12" s="5" t="s">
        <v>17</v>
      </c>
      <c r="F12" s="45"/>
      <c r="G12" s="1"/>
    </row>
    <row r="13" spans="1:7" ht="17.25" customHeight="1">
      <c r="A13" s="102" t="s">
        <v>34</v>
      </c>
      <c r="B13" s="102"/>
      <c r="C13" s="6" t="s">
        <v>35</v>
      </c>
      <c r="D13" s="5" t="s">
        <v>17</v>
      </c>
      <c r="E13" s="5" t="s">
        <v>17</v>
      </c>
      <c r="F13" s="45"/>
      <c r="G13" s="1"/>
    </row>
    <row r="14" spans="1:7" ht="17.25" customHeight="1">
      <c r="A14" s="102" t="s">
        <v>36</v>
      </c>
      <c r="B14" s="102"/>
      <c r="C14" s="6" t="s">
        <v>37</v>
      </c>
      <c r="D14" s="5">
        <v>617.13499999999999</v>
      </c>
      <c r="E14" s="5">
        <v>668.74</v>
      </c>
      <c r="F14" s="45">
        <f>SUM(E14-D14)</f>
        <v>51.605000000000018</v>
      </c>
      <c r="G14" s="1"/>
    </row>
    <row r="15" spans="1:7" ht="25.5" customHeight="1">
      <c r="A15" s="125" t="s">
        <v>228</v>
      </c>
      <c r="B15" s="125"/>
      <c r="C15" s="125"/>
      <c r="D15" s="125"/>
      <c r="E15" s="125"/>
      <c r="F15" s="126"/>
      <c r="G15" s="1"/>
    </row>
    <row r="16" spans="1:7" ht="16.5" customHeight="1">
      <c r="A16" s="102" t="s">
        <v>38</v>
      </c>
      <c r="B16" s="102"/>
      <c r="C16" s="6" t="s">
        <v>39</v>
      </c>
      <c r="D16" s="5" t="s">
        <v>24</v>
      </c>
      <c r="E16" s="5">
        <f>SUM(E18:E19)</f>
        <v>198.17099999999999</v>
      </c>
      <c r="F16" s="5" t="s">
        <v>17</v>
      </c>
      <c r="G16" s="1"/>
    </row>
    <row r="17" spans="1:7" ht="16.5" customHeight="1">
      <c r="A17" s="102" t="s">
        <v>17</v>
      </c>
      <c r="B17" s="102"/>
      <c r="C17" s="6" t="s">
        <v>25</v>
      </c>
      <c r="D17" s="5" t="s">
        <v>17</v>
      </c>
      <c r="E17" s="5" t="s">
        <v>17</v>
      </c>
      <c r="F17" s="5" t="s">
        <v>17</v>
      </c>
      <c r="G17" s="1"/>
    </row>
    <row r="18" spans="1:7" ht="16.5" customHeight="1">
      <c r="A18" s="102" t="s">
        <v>40</v>
      </c>
      <c r="B18" s="102"/>
      <c r="C18" s="6" t="s">
        <v>26</v>
      </c>
      <c r="D18" s="5" t="s">
        <v>24</v>
      </c>
      <c r="E18" s="5">
        <v>76.239999999999995</v>
      </c>
      <c r="F18" s="5" t="s">
        <v>17</v>
      </c>
      <c r="G18" s="1"/>
    </row>
    <row r="19" spans="1:7" ht="16.5" customHeight="1">
      <c r="A19" s="102" t="s">
        <v>41</v>
      </c>
      <c r="B19" s="102"/>
      <c r="C19" s="6" t="s">
        <v>27</v>
      </c>
      <c r="D19" s="93" t="s">
        <v>192</v>
      </c>
      <c r="E19" s="5">
        <v>121.931</v>
      </c>
      <c r="F19" s="5" t="s">
        <v>17</v>
      </c>
      <c r="G19" s="1"/>
    </row>
    <row r="20" spans="1:7" ht="38.25" customHeight="1">
      <c r="A20" s="127" t="s">
        <v>229</v>
      </c>
      <c r="B20" s="127"/>
      <c r="C20" s="127"/>
      <c r="D20" s="127"/>
      <c r="E20" s="127"/>
      <c r="F20" s="127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1"/>
  <sheetViews>
    <sheetView topLeftCell="A65" workbookViewId="0">
      <selection activeCell="G78" sqref="G78"/>
    </sheetView>
  </sheetViews>
  <sheetFormatPr defaultRowHeight="12.75"/>
  <cols>
    <col min="1" max="1" width="2.5703125" customWidth="1"/>
    <col min="2" max="2" width="4" customWidth="1"/>
    <col min="3" max="3" width="33.42578125" customWidth="1"/>
    <col min="7" max="7" width="10.85546875" customWidth="1"/>
    <col min="8" max="8" width="10.85546875" bestFit="1" customWidth="1"/>
    <col min="9" max="9" width="12.85546875" customWidth="1"/>
    <col min="12" max="12" width="4" customWidth="1"/>
  </cols>
  <sheetData>
    <row r="1" spans="1:16" ht="35.25" customHeight="1">
      <c r="A1" s="117"/>
      <c r="B1" s="100" t="s">
        <v>42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6" ht="15.75">
      <c r="A2" s="103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55" t="s">
        <v>22</v>
      </c>
      <c r="M2" s="155"/>
      <c r="N2" s="1"/>
      <c r="O2" s="1"/>
      <c r="P2" s="1"/>
    </row>
    <row r="3" spans="1:16" ht="25.5" customHeight="1">
      <c r="A3" s="102" t="s">
        <v>6</v>
      </c>
      <c r="B3" s="102"/>
      <c r="C3" s="102" t="s">
        <v>7</v>
      </c>
      <c r="D3" s="102" t="s">
        <v>43</v>
      </c>
      <c r="E3" s="102"/>
      <c r="F3" s="102"/>
      <c r="G3" s="102" t="s">
        <v>9</v>
      </c>
      <c r="H3" s="102"/>
      <c r="I3" s="102"/>
      <c r="J3" s="102" t="s">
        <v>10</v>
      </c>
      <c r="K3" s="102"/>
      <c r="L3" s="102"/>
      <c r="M3" s="102"/>
    </row>
    <row r="4" spans="1:16" ht="25.5">
      <c r="A4" s="102"/>
      <c r="B4" s="102"/>
      <c r="C4" s="102"/>
      <c r="D4" s="77" t="s">
        <v>11</v>
      </c>
      <c r="E4" s="77" t="s">
        <v>12</v>
      </c>
      <c r="F4" s="77" t="s">
        <v>13</v>
      </c>
      <c r="G4" s="77" t="s">
        <v>11</v>
      </c>
      <c r="H4" s="77" t="s">
        <v>12</v>
      </c>
      <c r="I4" s="77" t="s">
        <v>13</v>
      </c>
      <c r="J4" s="77" t="s">
        <v>11</v>
      </c>
      <c r="K4" s="102" t="s">
        <v>12</v>
      </c>
      <c r="L4" s="102"/>
      <c r="M4" s="77" t="s">
        <v>13</v>
      </c>
    </row>
    <row r="5" spans="1:16" ht="12.75" customHeight="1">
      <c r="A5" s="102" t="s">
        <v>89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6" ht="18.75" customHeight="1">
      <c r="A6" s="102" t="s">
        <v>14</v>
      </c>
      <c r="B6" s="102"/>
      <c r="C6" s="8" t="s">
        <v>44</v>
      </c>
      <c r="D6" s="77" t="s">
        <v>17</v>
      </c>
      <c r="E6" s="77" t="s">
        <v>17</v>
      </c>
      <c r="F6" s="77" t="s">
        <v>17</v>
      </c>
      <c r="G6" s="77" t="s">
        <v>17</v>
      </c>
      <c r="H6" s="77" t="s">
        <v>17</v>
      </c>
      <c r="I6" s="77" t="s">
        <v>17</v>
      </c>
      <c r="J6" s="77" t="s">
        <v>17</v>
      </c>
      <c r="K6" s="102" t="s">
        <v>17</v>
      </c>
      <c r="L6" s="102"/>
      <c r="M6" s="77" t="s">
        <v>17</v>
      </c>
    </row>
    <row r="7" spans="1:16" ht="12.75" customHeight="1">
      <c r="A7" s="112" t="s">
        <v>17</v>
      </c>
      <c r="B7" s="113"/>
      <c r="C7" s="8" t="s">
        <v>90</v>
      </c>
      <c r="D7" s="79">
        <v>143</v>
      </c>
      <c r="E7" s="79"/>
      <c r="F7" s="79">
        <v>143</v>
      </c>
      <c r="G7" s="79">
        <v>143</v>
      </c>
      <c r="H7" s="79"/>
      <c r="I7" s="79">
        <v>143</v>
      </c>
      <c r="J7" s="79">
        <v>0</v>
      </c>
      <c r="K7" s="142" t="s">
        <v>17</v>
      </c>
      <c r="L7" s="143"/>
      <c r="M7" s="79">
        <v>0</v>
      </c>
    </row>
    <row r="8" spans="1:16" ht="12.75" customHeight="1">
      <c r="A8" s="112" t="s">
        <v>17</v>
      </c>
      <c r="B8" s="113"/>
      <c r="C8" s="8" t="s">
        <v>88</v>
      </c>
      <c r="D8" s="79">
        <v>12</v>
      </c>
      <c r="E8" s="79"/>
      <c r="F8" s="79">
        <v>12</v>
      </c>
      <c r="G8" s="79">
        <v>12</v>
      </c>
      <c r="H8" s="79"/>
      <c r="I8" s="79">
        <v>12</v>
      </c>
      <c r="J8" s="79">
        <v>0</v>
      </c>
      <c r="K8" s="142" t="s">
        <v>17</v>
      </c>
      <c r="L8" s="143"/>
      <c r="M8" s="79">
        <v>0</v>
      </c>
    </row>
    <row r="9" spans="1:16" ht="15.75" customHeight="1">
      <c r="A9" s="124" t="s">
        <v>167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6" ht="28.15" customHeight="1">
      <c r="A10" s="112" t="s">
        <v>17</v>
      </c>
      <c r="B10" s="113"/>
      <c r="C10" s="27" t="s">
        <v>91</v>
      </c>
      <c r="D10" s="77">
        <v>521.63</v>
      </c>
      <c r="E10" s="77"/>
      <c r="F10" s="77">
        <f>D10</f>
        <v>521.63</v>
      </c>
      <c r="G10" s="77">
        <v>521.63</v>
      </c>
      <c r="H10" s="77"/>
      <c r="I10" s="77">
        <f>G10</f>
        <v>521.63</v>
      </c>
      <c r="J10" s="77">
        <f>I10-D10</f>
        <v>0</v>
      </c>
      <c r="K10" s="112" t="s">
        <v>17</v>
      </c>
      <c r="L10" s="113"/>
      <c r="M10" s="77">
        <f>J10</f>
        <v>0</v>
      </c>
    </row>
    <row r="11" spans="1:16" ht="14.45" customHeight="1">
      <c r="A11" s="159" t="s">
        <v>92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</row>
    <row r="12" spans="1:16" ht="16.149999999999999" customHeight="1">
      <c r="A12" s="112" t="s">
        <v>17</v>
      </c>
      <c r="B12" s="113"/>
      <c r="C12" s="8" t="s">
        <v>93</v>
      </c>
      <c r="D12" s="77">
        <v>271.89</v>
      </c>
      <c r="E12" s="77"/>
      <c r="F12" s="77">
        <f t="shared" ref="F12:F18" si="0">D12</f>
        <v>271.89</v>
      </c>
      <c r="G12" s="77">
        <v>271.89</v>
      </c>
      <c r="H12" s="77"/>
      <c r="I12" s="77">
        <f t="shared" ref="I12:I18" si="1">G12</f>
        <v>271.89</v>
      </c>
      <c r="J12" s="77">
        <f t="shared" ref="J12:J18" si="2">I12-D12</f>
        <v>0</v>
      </c>
      <c r="K12" s="112" t="s">
        <v>17</v>
      </c>
      <c r="L12" s="113"/>
      <c r="M12" s="77">
        <f t="shared" ref="M12:M18" si="3">J12</f>
        <v>0</v>
      </c>
    </row>
    <row r="13" spans="1:16" ht="16.149999999999999" customHeight="1">
      <c r="A13" s="124" t="s">
        <v>167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6" ht="17.25" customHeight="1">
      <c r="A14" s="112" t="s">
        <v>17</v>
      </c>
      <c r="B14" s="113"/>
      <c r="C14" s="8" t="s">
        <v>94</v>
      </c>
      <c r="D14" s="77">
        <v>66.989999999999995</v>
      </c>
      <c r="E14" s="77"/>
      <c r="F14" s="77">
        <f t="shared" si="0"/>
        <v>66.989999999999995</v>
      </c>
      <c r="G14" s="77">
        <v>66.989999999999995</v>
      </c>
      <c r="H14" s="77"/>
      <c r="I14" s="77">
        <f t="shared" si="1"/>
        <v>66.989999999999995</v>
      </c>
      <c r="J14" s="79">
        <f t="shared" si="2"/>
        <v>0</v>
      </c>
      <c r="K14" s="142" t="s">
        <v>17</v>
      </c>
      <c r="L14" s="143"/>
      <c r="M14" s="79">
        <f t="shared" si="3"/>
        <v>0</v>
      </c>
    </row>
    <row r="15" spans="1:16" ht="16.149999999999999" customHeight="1">
      <c r="A15" s="124" t="s">
        <v>167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6"/>
    </row>
    <row r="16" spans="1:16" ht="17.25" customHeight="1">
      <c r="A16" s="112" t="s">
        <v>17</v>
      </c>
      <c r="B16" s="113"/>
      <c r="C16" s="8" t="s">
        <v>95</v>
      </c>
      <c r="D16" s="77">
        <v>28.75</v>
      </c>
      <c r="E16" s="77"/>
      <c r="F16" s="77">
        <f t="shared" si="0"/>
        <v>28.75</v>
      </c>
      <c r="G16" s="77">
        <v>28.75</v>
      </c>
      <c r="H16" s="77"/>
      <c r="I16" s="77">
        <f t="shared" si="1"/>
        <v>28.75</v>
      </c>
      <c r="J16" s="79">
        <f t="shared" si="2"/>
        <v>0</v>
      </c>
      <c r="K16" s="142" t="s">
        <v>17</v>
      </c>
      <c r="L16" s="143"/>
      <c r="M16" s="79">
        <f t="shared" si="3"/>
        <v>0</v>
      </c>
    </row>
    <row r="17" spans="1:14" ht="12.75" customHeight="1">
      <c r="A17" s="124" t="s">
        <v>167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/>
    </row>
    <row r="18" spans="1:14" ht="17.45" customHeight="1">
      <c r="A18" s="102" t="s">
        <v>17</v>
      </c>
      <c r="B18" s="102"/>
      <c r="C18" s="8" t="s">
        <v>96</v>
      </c>
      <c r="D18" s="77">
        <v>154</v>
      </c>
      <c r="E18" s="77" t="s">
        <v>17</v>
      </c>
      <c r="F18" s="77">
        <f t="shared" si="0"/>
        <v>154</v>
      </c>
      <c r="G18" s="77">
        <v>154</v>
      </c>
      <c r="H18" s="77" t="s">
        <v>17</v>
      </c>
      <c r="I18" s="77">
        <f t="shared" si="1"/>
        <v>154</v>
      </c>
      <c r="J18" s="77">
        <f t="shared" si="2"/>
        <v>0</v>
      </c>
      <c r="K18" s="102" t="s">
        <v>17</v>
      </c>
      <c r="L18" s="102"/>
      <c r="M18" s="77">
        <f t="shared" si="3"/>
        <v>0</v>
      </c>
    </row>
    <row r="19" spans="1:14" ht="20.45" customHeight="1">
      <c r="A19" s="102" t="s">
        <v>219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4" ht="27.75" customHeight="1">
      <c r="A20" s="102" t="s">
        <v>28</v>
      </c>
      <c r="B20" s="102"/>
      <c r="C20" s="8" t="s">
        <v>45</v>
      </c>
      <c r="D20" s="77" t="s">
        <v>17</v>
      </c>
      <c r="E20" s="77" t="s">
        <v>17</v>
      </c>
      <c r="F20" s="77" t="s">
        <v>17</v>
      </c>
      <c r="G20" s="77" t="s">
        <v>17</v>
      </c>
      <c r="H20" s="77" t="s">
        <v>17</v>
      </c>
      <c r="I20" s="77" t="s">
        <v>17</v>
      </c>
      <c r="J20" s="77" t="s">
        <v>17</v>
      </c>
      <c r="K20" s="102" t="s">
        <v>17</v>
      </c>
      <c r="L20" s="102"/>
      <c r="M20" s="77" t="s">
        <v>17</v>
      </c>
    </row>
    <row r="21" spans="1:14" ht="39.6" customHeight="1">
      <c r="A21" s="102" t="s">
        <v>17</v>
      </c>
      <c r="B21" s="102"/>
      <c r="C21" s="8" t="s">
        <v>97</v>
      </c>
      <c r="D21" s="79">
        <v>2435</v>
      </c>
      <c r="E21" s="79" t="s">
        <v>17</v>
      </c>
      <c r="F21" s="79">
        <v>2435</v>
      </c>
      <c r="G21" s="79">
        <v>2435</v>
      </c>
      <c r="H21" s="79" t="s">
        <v>17</v>
      </c>
      <c r="I21" s="79">
        <v>2435</v>
      </c>
      <c r="J21" s="79">
        <v>0</v>
      </c>
      <c r="K21" s="145" t="s">
        <v>17</v>
      </c>
      <c r="L21" s="145"/>
      <c r="M21" s="79">
        <v>0</v>
      </c>
    </row>
    <row r="22" spans="1:14" ht="0.75" customHeight="1">
      <c r="A22" s="102" t="s">
        <v>98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4" ht="11.25" customHeight="1">
      <c r="A23" s="102" t="s">
        <v>38</v>
      </c>
      <c r="B23" s="102"/>
      <c r="C23" s="8" t="s">
        <v>46</v>
      </c>
      <c r="D23" s="77" t="s">
        <v>17</v>
      </c>
      <c r="E23" s="77" t="s">
        <v>17</v>
      </c>
      <c r="F23" s="77" t="s">
        <v>17</v>
      </c>
      <c r="G23" s="77" t="s">
        <v>17</v>
      </c>
      <c r="H23" s="77" t="s">
        <v>17</v>
      </c>
      <c r="I23" s="77" t="s">
        <v>17</v>
      </c>
      <c r="J23" s="77" t="s">
        <v>17</v>
      </c>
      <c r="K23" s="102" t="s">
        <v>17</v>
      </c>
      <c r="L23" s="102"/>
      <c r="M23" s="77" t="s">
        <v>17</v>
      </c>
    </row>
    <row r="24" spans="1:14" ht="40.5" hidden="1" customHeight="1">
      <c r="A24" s="102" t="s">
        <v>17</v>
      </c>
      <c r="B24" s="102"/>
      <c r="C24" s="8" t="s">
        <v>99</v>
      </c>
      <c r="D24" s="77">
        <v>25.95</v>
      </c>
      <c r="E24" s="77"/>
      <c r="F24" s="77">
        <v>25.95</v>
      </c>
      <c r="G24" s="77">
        <v>24.16</v>
      </c>
      <c r="H24" s="77"/>
      <c r="I24" s="77">
        <v>24.16</v>
      </c>
      <c r="J24" s="77">
        <v>-1.79</v>
      </c>
      <c r="K24" s="102"/>
      <c r="L24" s="102"/>
      <c r="M24" s="77">
        <v>-1.79</v>
      </c>
    </row>
    <row r="25" spans="1:14" ht="0.75" customHeight="1">
      <c r="A25" s="102" t="s">
        <v>100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4" ht="29.25" customHeight="1">
      <c r="A26" s="102"/>
      <c r="B26" s="102"/>
      <c r="C26" s="8" t="s">
        <v>101</v>
      </c>
      <c r="D26" s="79">
        <v>450000</v>
      </c>
      <c r="E26" s="79"/>
      <c r="F26" s="79">
        <v>450000</v>
      </c>
      <c r="G26" s="79">
        <v>301465</v>
      </c>
      <c r="H26" s="79"/>
      <c r="I26" s="79">
        <v>301465</v>
      </c>
      <c r="J26" s="88">
        <f>I26-D26</f>
        <v>-148535</v>
      </c>
      <c r="K26" s="142"/>
      <c r="L26" s="143"/>
      <c r="M26" s="79">
        <f>J26</f>
        <v>-148535</v>
      </c>
    </row>
    <row r="27" spans="1:14" ht="15.75" customHeight="1">
      <c r="A27" s="102"/>
      <c r="B27" s="102"/>
      <c r="C27" s="8" t="s">
        <v>168</v>
      </c>
      <c r="D27" s="79">
        <v>17.03</v>
      </c>
      <c r="E27" s="79"/>
      <c r="F27" s="79">
        <v>17.03</v>
      </c>
      <c r="G27" s="79">
        <v>17.03</v>
      </c>
      <c r="H27" s="79"/>
      <c r="I27" s="79">
        <v>17.03</v>
      </c>
      <c r="J27" s="87">
        <f t="shared" ref="J27" si="4">I27-D27</f>
        <v>0</v>
      </c>
      <c r="K27" s="142"/>
      <c r="L27" s="143"/>
      <c r="M27" s="79">
        <v>0</v>
      </c>
    </row>
    <row r="28" spans="1:14" ht="15.75" customHeight="1">
      <c r="A28" s="102"/>
      <c r="B28" s="102"/>
      <c r="C28" s="8" t="s">
        <v>224</v>
      </c>
      <c r="D28" s="88">
        <v>30895.74</v>
      </c>
      <c r="E28" s="88">
        <v>1206.8900000000001</v>
      </c>
      <c r="F28" s="88">
        <v>32102.63</v>
      </c>
      <c r="G28" s="88">
        <v>28453.8</v>
      </c>
      <c r="H28" s="88">
        <v>1145.95</v>
      </c>
      <c r="I28" s="88">
        <v>28453.8</v>
      </c>
      <c r="J28" s="88">
        <f>I28-D28</f>
        <v>-2441.9400000000023</v>
      </c>
      <c r="K28" s="142">
        <v>-60.94</v>
      </c>
      <c r="L28" s="143"/>
      <c r="M28" s="88">
        <f>K28+J28</f>
        <v>-2502.8800000000024</v>
      </c>
    </row>
    <row r="29" spans="1:14" ht="22.5" customHeight="1">
      <c r="A29" s="102" t="s">
        <v>225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9"/>
    </row>
    <row r="30" spans="1:14" ht="17.45" customHeight="1">
      <c r="A30" s="141">
        <v>4</v>
      </c>
      <c r="B30" s="141"/>
      <c r="C30" s="8" t="s">
        <v>103</v>
      </c>
      <c r="D30" s="77"/>
      <c r="E30" s="77"/>
      <c r="F30" s="77"/>
      <c r="G30" s="77"/>
      <c r="H30" s="77"/>
      <c r="I30" s="77"/>
      <c r="J30" s="77"/>
      <c r="K30" s="102"/>
      <c r="L30" s="102"/>
      <c r="M30" s="77"/>
      <c r="N30" s="9"/>
    </row>
    <row r="31" spans="1:14" ht="15" customHeight="1">
      <c r="A31" s="146"/>
      <c r="B31" s="147"/>
      <c r="C31" s="8" t="s">
        <v>104</v>
      </c>
      <c r="D31" s="79">
        <v>176</v>
      </c>
      <c r="E31" s="79"/>
      <c r="F31" s="79">
        <v>176</v>
      </c>
      <c r="G31" s="79">
        <v>115</v>
      </c>
      <c r="H31" s="79"/>
      <c r="I31" s="79">
        <v>115</v>
      </c>
      <c r="J31" s="79">
        <v>0</v>
      </c>
      <c r="K31" s="142"/>
      <c r="L31" s="143"/>
      <c r="M31" s="79">
        <v>0</v>
      </c>
      <c r="N31" s="9"/>
    </row>
    <row r="32" spans="1:14" ht="0.75" customHeight="1">
      <c r="A32" s="102" t="s">
        <v>102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9"/>
    </row>
    <row r="33" spans="1:19" ht="30" customHeight="1">
      <c r="A33" s="148" t="s">
        <v>226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50"/>
    </row>
    <row r="34" spans="1:19" ht="12.75" hidden="1" customHeigh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</row>
    <row r="35" spans="1:19" ht="15.75" hidden="1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6"/>
    </row>
    <row r="36" spans="1:19">
      <c r="A36" s="140" t="s">
        <v>110</v>
      </c>
      <c r="B36" s="130"/>
      <c r="C36" s="78" t="s">
        <v>169</v>
      </c>
      <c r="D36" s="54"/>
      <c r="E36" s="53"/>
      <c r="F36" s="58"/>
      <c r="G36" s="56"/>
      <c r="H36" s="51"/>
      <c r="I36" s="51"/>
      <c r="J36" s="51"/>
      <c r="K36" s="51"/>
      <c r="L36" s="51"/>
      <c r="M36" s="80"/>
      <c r="N36" s="61"/>
      <c r="O36" s="61"/>
      <c r="P36" s="61"/>
      <c r="Q36" s="61"/>
      <c r="R36" s="61"/>
      <c r="S36" s="61"/>
    </row>
    <row r="37" spans="1:19" ht="39" customHeight="1">
      <c r="A37" s="140"/>
      <c r="B37" s="130"/>
      <c r="C37" s="50" t="s">
        <v>170</v>
      </c>
      <c r="D37" s="55"/>
      <c r="E37" s="52">
        <v>1436.02</v>
      </c>
      <c r="F37" s="57">
        <f>E37</f>
        <v>1436.02</v>
      </c>
      <c r="G37" s="57"/>
      <c r="H37" s="57">
        <v>1345.6949999999999</v>
      </c>
      <c r="I37" s="57">
        <f>SUM(H37)</f>
        <v>1345.6949999999999</v>
      </c>
      <c r="J37" s="57"/>
      <c r="K37" s="132">
        <f>SUM(I37-F37)</f>
        <v>-90.325000000000045</v>
      </c>
      <c r="L37" s="132"/>
      <c r="M37" s="57"/>
      <c r="N37" s="62"/>
      <c r="O37" s="62"/>
      <c r="P37" s="62"/>
      <c r="Q37" s="62"/>
      <c r="R37" s="62"/>
      <c r="S37" s="62"/>
    </row>
    <row r="38" spans="1:19" ht="15" customHeight="1">
      <c r="A38" s="140"/>
      <c r="B38" s="130"/>
      <c r="C38" s="50" t="s">
        <v>171</v>
      </c>
      <c r="D38" s="55"/>
      <c r="E38" s="52">
        <v>0</v>
      </c>
      <c r="F38" s="57">
        <f>SUM(E38)</f>
        <v>0</v>
      </c>
      <c r="G38" s="57"/>
      <c r="H38" s="58"/>
      <c r="I38" s="58">
        <f>H38</f>
        <v>0</v>
      </c>
      <c r="J38" s="58"/>
      <c r="K38" s="132">
        <f t="shared" ref="K38:K57" si="5">SUM(I38-F38)</f>
        <v>0</v>
      </c>
      <c r="L38" s="132"/>
      <c r="M38" s="58"/>
      <c r="N38" s="63"/>
      <c r="O38" s="63"/>
      <c r="P38" s="63"/>
      <c r="Q38" s="63"/>
      <c r="R38" s="63"/>
      <c r="S38" s="63"/>
    </row>
    <row r="39" spans="1:19" hidden="1">
      <c r="A39" s="140"/>
      <c r="B39" s="130"/>
      <c r="C39" s="50" t="s">
        <v>172</v>
      </c>
      <c r="D39" s="55"/>
      <c r="E39" s="34"/>
      <c r="F39" s="57">
        <f>SUM(E39)</f>
        <v>0</v>
      </c>
      <c r="G39" s="58"/>
      <c r="H39" s="58"/>
      <c r="I39" s="58">
        <f>H39</f>
        <v>0</v>
      </c>
      <c r="J39" s="58"/>
      <c r="K39" s="132">
        <f t="shared" si="5"/>
        <v>0</v>
      </c>
      <c r="L39" s="132"/>
      <c r="M39" s="58"/>
      <c r="N39" s="63"/>
      <c r="O39" s="63"/>
      <c r="P39" s="63"/>
      <c r="Q39" s="63"/>
      <c r="R39" s="63"/>
      <c r="S39" s="63"/>
    </row>
    <row r="40" spans="1:19">
      <c r="A40" s="140"/>
      <c r="B40" s="130"/>
      <c r="C40" s="50" t="s">
        <v>173</v>
      </c>
      <c r="D40" s="55"/>
      <c r="E40" s="58">
        <v>1045.97</v>
      </c>
      <c r="F40" s="57">
        <f>SUM(E40)</f>
        <v>1045.97</v>
      </c>
      <c r="G40" s="58"/>
      <c r="H40" s="58">
        <v>956.93499999999995</v>
      </c>
      <c r="I40" s="58">
        <f>H40</f>
        <v>956.93499999999995</v>
      </c>
      <c r="J40" s="58"/>
      <c r="K40" s="132">
        <f t="shared" si="5"/>
        <v>-89.035000000000082</v>
      </c>
      <c r="L40" s="132"/>
      <c r="M40" s="58"/>
      <c r="N40" s="63"/>
      <c r="O40" s="63"/>
      <c r="P40" s="63"/>
      <c r="Q40" s="63"/>
      <c r="R40" s="63"/>
      <c r="S40" s="63"/>
    </row>
    <row r="41" spans="1:19">
      <c r="A41" s="140"/>
      <c r="B41" s="130"/>
      <c r="C41" s="50" t="s">
        <v>174</v>
      </c>
      <c r="D41" s="55"/>
      <c r="E41" s="53">
        <v>331.05</v>
      </c>
      <c r="F41" s="57">
        <f>SUM(E41)</f>
        <v>331.05</v>
      </c>
      <c r="G41" s="58"/>
      <c r="H41" s="58">
        <v>327.76</v>
      </c>
      <c r="I41" s="58">
        <f>H41</f>
        <v>327.76</v>
      </c>
      <c r="J41" s="58"/>
      <c r="K41" s="132">
        <f t="shared" si="5"/>
        <v>-3.2900000000000205</v>
      </c>
      <c r="L41" s="132"/>
      <c r="M41" s="58"/>
      <c r="N41" s="63"/>
      <c r="O41" s="63"/>
      <c r="P41" s="63"/>
      <c r="Q41" s="63"/>
      <c r="R41" s="63"/>
      <c r="S41" s="63"/>
    </row>
    <row r="42" spans="1:19">
      <c r="A42" s="140"/>
      <c r="B42" s="130"/>
      <c r="C42" s="50" t="s">
        <v>175</v>
      </c>
      <c r="D42" s="55"/>
      <c r="E42" s="53">
        <v>59</v>
      </c>
      <c r="F42" s="57">
        <f>SUM(E42)</f>
        <v>59</v>
      </c>
      <c r="G42" s="59"/>
      <c r="H42" s="58">
        <v>59</v>
      </c>
      <c r="I42" s="58">
        <f>H42</f>
        <v>59</v>
      </c>
      <c r="J42" s="59"/>
      <c r="K42" s="132">
        <f t="shared" si="5"/>
        <v>0</v>
      </c>
      <c r="L42" s="132"/>
      <c r="M42" s="59"/>
      <c r="N42" s="64"/>
      <c r="O42" s="64"/>
      <c r="P42" s="64"/>
      <c r="Q42" s="64"/>
      <c r="R42" s="64"/>
      <c r="S42" s="64"/>
    </row>
    <row r="43" spans="1:19" ht="17.25" customHeight="1">
      <c r="A43" s="124" t="s">
        <v>220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6"/>
      <c r="N43" s="64"/>
      <c r="O43" s="64"/>
      <c r="P43" s="64"/>
      <c r="Q43" s="64"/>
      <c r="R43" s="64"/>
      <c r="S43" s="64"/>
    </row>
    <row r="44" spans="1:19">
      <c r="A44" s="137" t="s">
        <v>189</v>
      </c>
      <c r="B44" s="137"/>
      <c r="C44" s="66" t="s">
        <v>176</v>
      </c>
      <c r="D44" s="54"/>
      <c r="E44" s="34"/>
      <c r="F44" s="34"/>
      <c r="G44" s="58"/>
      <c r="H44" s="58"/>
      <c r="I44" s="58"/>
      <c r="J44" s="58"/>
      <c r="K44" s="132" t="s">
        <v>192</v>
      </c>
      <c r="L44" s="132"/>
      <c r="M44" s="58"/>
      <c r="N44" s="63"/>
      <c r="O44" s="63"/>
      <c r="P44" s="63"/>
      <c r="Q44" s="63"/>
      <c r="R44" s="63"/>
      <c r="S44" s="63"/>
    </row>
    <row r="45" spans="1:19" ht="12.75" customHeight="1">
      <c r="A45" s="140"/>
      <c r="B45" s="130"/>
      <c r="C45" s="50" t="s">
        <v>177</v>
      </c>
      <c r="D45" s="55"/>
      <c r="E45" s="53">
        <v>12</v>
      </c>
      <c r="F45" s="58">
        <v>12</v>
      </c>
      <c r="G45" s="58"/>
      <c r="H45" s="58">
        <v>12</v>
      </c>
      <c r="I45" s="58">
        <v>12</v>
      </c>
      <c r="J45" s="58"/>
      <c r="K45" s="132">
        <f t="shared" si="5"/>
        <v>0</v>
      </c>
      <c r="L45" s="132"/>
      <c r="M45" s="58"/>
      <c r="N45" s="63"/>
      <c r="O45" s="63"/>
      <c r="P45" s="63"/>
      <c r="Q45" s="63"/>
      <c r="R45" s="63"/>
      <c r="S45" s="63"/>
    </row>
    <row r="46" spans="1:19" ht="28.5" customHeight="1">
      <c r="A46" s="140"/>
      <c r="B46" s="130"/>
      <c r="C46" s="50" t="s">
        <v>178</v>
      </c>
      <c r="D46" s="55"/>
      <c r="E46" s="53">
        <v>23</v>
      </c>
      <c r="F46" s="58">
        <f t="shared" ref="F46:F51" si="6">E46</f>
        <v>23</v>
      </c>
      <c r="G46" s="58"/>
      <c r="H46" s="58">
        <v>23</v>
      </c>
      <c r="I46" s="58">
        <v>23</v>
      </c>
      <c r="J46" s="58"/>
      <c r="K46" s="132">
        <f>SUM(I46-F46)</f>
        <v>0</v>
      </c>
      <c r="L46" s="132"/>
      <c r="M46" s="58"/>
      <c r="N46" s="63"/>
      <c r="O46" s="63"/>
      <c r="P46" s="63"/>
      <c r="Q46" s="63"/>
      <c r="R46" s="63"/>
      <c r="S46" s="63"/>
    </row>
    <row r="47" spans="1:19" ht="12" customHeight="1">
      <c r="A47" s="140"/>
      <c r="B47" s="130"/>
      <c r="C47" s="50" t="s">
        <v>171</v>
      </c>
      <c r="D47" s="55"/>
      <c r="E47" s="53">
        <v>0</v>
      </c>
      <c r="F47" s="58">
        <f t="shared" si="6"/>
        <v>0</v>
      </c>
      <c r="G47" s="58"/>
      <c r="H47" s="58">
        <v>0</v>
      </c>
      <c r="I47" s="58">
        <v>0</v>
      </c>
      <c r="J47" s="58"/>
      <c r="K47" s="132">
        <f t="shared" si="5"/>
        <v>0</v>
      </c>
      <c r="L47" s="132"/>
      <c r="M47" s="58"/>
      <c r="N47" s="63"/>
      <c r="O47" s="63"/>
      <c r="P47" s="63"/>
      <c r="Q47" s="63"/>
      <c r="R47" s="63"/>
      <c r="S47" s="63"/>
    </row>
    <row r="48" spans="1:19" hidden="1">
      <c r="A48" s="140"/>
      <c r="B48" s="130"/>
      <c r="C48" s="50" t="s">
        <v>172</v>
      </c>
      <c r="D48" s="55"/>
      <c r="E48" s="53">
        <v>0</v>
      </c>
      <c r="F48" s="58">
        <f t="shared" si="6"/>
        <v>0</v>
      </c>
      <c r="G48" s="58"/>
      <c r="H48" s="58">
        <v>0</v>
      </c>
      <c r="I48" s="58">
        <v>0</v>
      </c>
      <c r="J48" s="58"/>
      <c r="K48" s="132">
        <f t="shared" si="5"/>
        <v>0</v>
      </c>
      <c r="L48" s="132"/>
      <c r="M48" s="58"/>
      <c r="N48" s="63"/>
      <c r="O48" s="63"/>
      <c r="P48" s="63"/>
      <c r="Q48" s="63"/>
      <c r="R48" s="63"/>
      <c r="S48" s="63"/>
    </row>
    <row r="49" spans="1:19">
      <c r="A49" s="140"/>
      <c r="B49" s="130"/>
      <c r="C49" s="50" t="s">
        <v>179</v>
      </c>
      <c r="D49" s="55"/>
      <c r="E49" s="53">
        <v>25</v>
      </c>
      <c r="F49" s="58">
        <v>25</v>
      </c>
      <c r="G49" s="58"/>
      <c r="H49" s="58">
        <v>25</v>
      </c>
      <c r="I49" s="58">
        <v>25</v>
      </c>
      <c r="J49" s="58"/>
      <c r="K49" s="132">
        <f t="shared" si="5"/>
        <v>0</v>
      </c>
      <c r="L49" s="132"/>
      <c r="M49" s="58"/>
      <c r="N49" s="63"/>
      <c r="O49" s="63"/>
      <c r="P49" s="63"/>
      <c r="Q49" s="63"/>
      <c r="R49" s="63"/>
      <c r="S49" s="63"/>
    </row>
    <row r="50" spans="1:19">
      <c r="A50" s="140"/>
      <c r="B50" s="130"/>
      <c r="C50" s="50" t="s">
        <v>174</v>
      </c>
      <c r="D50" s="55"/>
      <c r="E50" s="53">
        <v>12</v>
      </c>
      <c r="F50" s="58">
        <f t="shared" si="6"/>
        <v>12</v>
      </c>
      <c r="G50" s="58"/>
      <c r="H50" s="58">
        <v>12</v>
      </c>
      <c r="I50" s="58">
        <v>12</v>
      </c>
      <c r="J50" s="58"/>
      <c r="K50" s="132">
        <f t="shared" si="5"/>
        <v>0</v>
      </c>
      <c r="L50" s="132"/>
      <c r="M50" s="58"/>
      <c r="N50" s="63"/>
      <c r="O50" s="63"/>
      <c r="P50" s="63"/>
      <c r="Q50" s="63"/>
      <c r="R50" s="63"/>
      <c r="S50" s="63"/>
    </row>
    <row r="51" spans="1:19">
      <c r="A51" s="140"/>
      <c r="B51" s="130"/>
      <c r="C51" s="50" t="s">
        <v>175</v>
      </c>
      <c r="D51" s="55"/>
      <c r="E51" s="53">
        <v>2</v>
      </c>
      <c r="F51" s="58">
        <f t="shared" si="6"/>
        <v>2</v>
      </c>
      <c r="G51" s="59"/>
      <c r="H51" s="58">
        <v>2</v>
      </c>
      <c r="I51" s="58">
        <v>2</v>
      </c>
      <c r="J51" s="59"/>
      <c r="K51" s="132">
        <f t="shared" si="5"/>
        <v>0</v>
      </c>
      <c r="L51" s="132"/>
      <c r="M51" s="59"/>
      <c r="N51" s="64"/>
      <c r="O51" s="64"/>
      <c r="P51" s="64"/>
      <c r="Q51" s="64"/>
      <c r="R51" s="64"/>
      <c r="S51" s="64"/>
    </row>
    <row r="52" spans="1:19">
      <c r="A52" s="140" t="s">
        <v>190</v>
      </c>
      <c r="B52" s="130"/>
      <c r="C52" s="78" t="s">
        <v>180</v>
      </c>
      <c r="D52" s="54"/>
      <c r="E52" s="53"/>
      <c r="F52" s="58"/>
      <c r="G52" s="58"/>
      <c r="H52" s="58"/>
      <c r="I52" s="58"/>
      <c r="J52" s="58"/>
      <c r="K52" s="132"/>
      <c r="L52" s="132"/>
      <c r="M52" s="58"/>
      <c r="N52" s="63"/>
      <c r="O52" s="63"/>
      <c r="P52" s="63"/>
      <c r="Q52" s="63"/>
      <c r="R52" s="63"/>
      <c r="S52" s="63"/>
    </row>
    <row r="53" spans="1:19" ht="30.75" hidden="1" customHeight="1">
      <c r="A53" s="140"/>
      <c r="B53" s="130"/>
      <c r="C53" s="50" t="s">
        <v>181</v>
      </c>
      <c r="D53" s="55"/>
      <c r="E53" s="53">
        <v>0</v>
      </c>
      <c r="F53" s="58">
        <v>0</v>
      </c>
      <c r="G53" s="58"/>
      <c r="H53" s="58">
        <v>0</v>
      </c>
      <c r="I53" s="58">
        <v>0</v>
      </c>
      <c r="J53" s="58"/>
      <c r="K53" s="132">
        <f t="shared" si="5"/>
        <v>0</v>
      </c>
      <c r="L53" s="132"/>
      <c r="M53" s="58"/>
      <c r="N53" s="63"/>
      <c r="O53" s="63"/>
      <c r="P53" s="63"/>
      <c r="Q53" s="63"/>
      <c r="R53" s="63"/>
      <c r="S53" s="63"/>
    </row>
    <row r="54" spans="1:19" ht="0.75" customHeight="1">
      <c r="A54" s="140"/>
      <c r="B54" s="130"/>
      <c r="C54" s="50" t="s">
        <v>182</v>
      </c>
      <c r="D54" s="55"/>
      <c r="E54" s="53">
        <v>0</v>
      </c>
      <c r="F54" s="58">
        <f>SUM(E54)</f>
        <v>0</v>
      </c>
      <c r="G54" s="58"/>
      <c r="H54" s="58">
        <v>0</v>
      </c>
      <c r="I54" s="58">
        <f>H54</f>
        <v>0</v>
      </c>
      <c r="J54" s="58"/>
      <c r="K54" s="132">
        <f t="shared" si="5"/>
        <v>0</v>
      </c>
      <c r="L54" s="132"/>
      <c r="M54" s="58"/>
      <c r="N54" s="63"/>
      <c r="O54" s="63"/>
      <c r="P54" s="63"/>
      <c r="Q54" s="63"/>
      <c r="R54" s="63"/>
      <c r="S54" s="63"/>
    </row>
    <row r="55" spans="1:19" ht="26.25" customHeight="1">
      <c r="A55" s="140"/>
      <c r="B55" s="130"/>
      <c r="C55" s="50" t="s">
        <v>183</v>
      </c>
      <c r="D55" s="55"/>
      <c r="E55" s="53">
        <v>41.84</v>
      </c>
      <c r="F55" s="58">
        <f>SUM(E55)</f>
        <v>41.84</v>
      </c>
      <c r="G55" s="58"/>
      <c r="H55" s="58">
        <v>38.277000000000001</v>
      </c>
      <c r="I55" s="58">
        <f>H55</f>
        <v>38.277000000000001</v>
      </c>
      <c r="J55" s="58"/>
      <c r="K55" s="132">
        <f>SUM(I55-F55)</f>
        <v>-3.5630000000000024</v>
      </c>
      <c r="L55" s="132"/>
      <c r="M55" s="58"/>
      <c r="N55" s="63"/>
      <c r="O55" s="63"/>
      <c r="P55" s="63"/>
      <c r="Q55" s="63"/>
      <c r="R55" s="63"/>
      <c r="S55" s="63"/>
    </row>
    <row r="56" spans="1:19" ht="27" customHeight="1">
      <c r="A56" s="140"/>
      <c r="B56" s="130"/>
      <c r="C56" s="50" t="s">
        <v>184</v>
      </c>
      <c r="D56" s="55"/>
      <c r="E56" s="53">
        <v>27.59</v>
      </c>
      <c r="F56" s="58">
        <f>SUM(E56)</f>
        <v>27.59</v>
      </c>
      <c r="G56" s="58"/>
      <c r="H56" s="58">
        <v>27.25</v>
      </c>
      <c r="I56" s="58">
        <f>H56</f>
        <v>27.25</v>
      </c>
      <c r="J56" s="58"/>
      <c r="K56" s="132">
        <f>SUM(I56-F56)</f>
        <v>-0.33999999999999986</v>
      </c>
      <c r="L56" s="132"/>
      <c r="M56" s="58"/>
      <c r="N56" s="63"/>
      <c r="O56" s="63"/>
      <c r="P56" s="63"/>
      <c r="Q56" s="63"/>
      <c r="R56" s="63"/>
      <c r="S56" s="63"/>
    </row>
    <row r="57" spans="1:19" ht="27" customHeight="1">
      <c r="A57" s="140"/>
      <c r="B57" s="130"/>
      <c r="C57" s="50" t="s">
        <v>185</v>
      </c>
      <c r="D57" s="55"/>
      <c r="E57" s="53">
        <v>29.5</v>
      </c>
      <c r="F57" s="58">
        <f>SUM(E57)</f>
        <v>29.5</v>
      </c>
      <c r="G57" s="58"/>
      <c r="H57" s="58">
        <v>29.5</v>
      </c>
      <c r="I57" s="58">
        <f>H57</f>
        <v>29.5</v>
      </c>
      <c r="J57" s="59"/>
      <c r="K57" s="132">
        <f t="shared" si="5"/>
        <v>0</v>
      </c>
      <c r="L57" s="132"/>
      <c r="M57" s="59"/>
      <c r="N57" s="64"/>
      <c r="O57" s="64"/>
      <c r="P57" s="64"/>
      <c r="Q57" s="64"/>
      <c r="R57" s="64"/>
      <c r="S57" s="64"/>
    </row>
    <row r="58" spans="1:19">
      <c r="A58" s="140" t="s">
        <v>191</v>
      </c>
      <c r="B58" s="130"/>
      <c r="C58" s="78" t="s">
        <v>186</v>
      </c>
      <c r="D58" s="54"/>
      <c r="E58" s="53"/>
      <c r="F58" s="58"/>
      <c r="G58" s="58"/>
      <c r="H58" s="58"/>
      <c r="I58" s="58"/>
      <c r="J58" s="58"/>
      <c r="K58" s="132"/>
      <c r="L58" s="132"/>
      <c r="M58" s="58"/>
      <c r="N58" s="63"/>
      <c r="O58" s="63"/>
      <c r="P58" s="63"/>
      <c r="Q58" s="63"/>
      <c r="R58" s="63"/>
      <c r="S58" s="63"/>
    </row>
    <row r="59" spans="1:19" ht="40.5" customHeight="1">
      <c r="A59" s="140"/>
      <c r="B59" s="130"/>
      <c r="C59" s="50" t="s">
        <v>187</v>
      </c>
      <c r="D59" s="55"/>
      <c r="E59" s="60">
        <v>0</v>
      </c>
      <c r="F59" s="60">
        <v>0</v>
      </c>
      <c r="G59" s="60">
        <v>0</v>
      </c>
      <c r="H59" s="60">
        <v>0</v>
      </c>
      <c r="I59" s="58">
        <v>0</v>
      </c>
      <c r="J59" s="58"/>
      <c r="K59" s="132">
        <v>0</v>
      </c>
      <c r="L59" s="132"/>
      <c r="M59" s="58"/>
      <c r="N59" s="63"/>
      <c r="O59" s="63"/>
      <c r="P59" s="63"/>
      <c r="Q59" s="63"/>
      <c r="R59" s="63"/>
      <c r="S59" s="63"/>
    </row>
    <row r="60" spans="1:19" ht="33.75" customHeight="1">
      <c r="A60" s="137"/>
      <c r="B60" s="137"/>
      <c r="C60" s="50" t="s">
        <v>188</v>
      </c>
      <c r="D60" s="55"/>
      <c r="E60" s="60">
        <v>0</v>
      </c>
      <c r="F60" s="60">
        <v>0</v>
      </c>
      <c r="G60" s="60"/>
      <c r="H60" s="60">
        <v>0</v>
      </c>
      <c r="I60" s="58">
        <v>0</v>
      </c>
      <c r="J60" s="55"/>
      <c r="K60" s="132">
        <v>0</v>
      </c>
      <c r="L60" s="132"/>
      <c r="M60" s="55"/>
      <c r="N60" s="65"/>
      <c r="O60" s="65"/>
      <c r="P60" s="9"/>
      <c r="Q60" s="9"/>
      <c r="R60" s="9"/>
      <c r="S60" s="9"/>
    </row>
    <row r="61" spans="1:19">
      <c r="A61" s="129"/>
      <c r="B61" s="130"/>
      <c r="C61" s="134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6"/>
      <c r="O61" s="136"/>
      <c r="P61" s="9"/>
      <c r="Q61" s="9"/>
      <c r="R61" s="9"/>
      <c r="S61" s="9"/>
    </row>
    <row r="62" spans="1:19" ht="12.75" customHeight="1">
      <c r="A62" s="137"/>
      <c r="B62" s="137"/>
      <c r="C62" s="138" t="s">
        <v>216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68"/>
      <c r="O62" s="68"/>
      <c r="P62" s="9"/>
    </row>
    <row r="63" spans="1:19">
      <c r="A63" s="129">
        <v>1</v>
      </c>
      <c r="B63" s="130"/>
      <c r="C63" s="48" t="s">
        <v>169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68"/>
      <c r="O63" s="68"/>
      <c r="P63" s="9"/>
    </row>
    <row r="64" spans="1:19" ht="24.75" customHeight="1">
      <c r="A64" s="129"/>
      <c r="B64" s="130"/>
      <c r="C64" s="50" t="s">
        <v>193</v>
      </c>
      <c r="D64" s="58">
        <v>5110.8609999999999</v>
      </c>
      <c r="E64" s="58"/>
      <c r="F64" s="58">
        <f>D64</f>
        <v>5110.8609999999999</v>
      </c>
      <c r="G64" s="58">
        <v>3221.4070000000002</v>
      </c>
      <c r="H64" s="58"/>
      <c r="I64" s="58">
        <f>G64</f>
        <v>3221.4070000000002</v>
      </c>
      <c r="J64" s="58">
        <f>SUM(G64-D64)</f>
        <v>-1889.4539999999997</v>
      </c>
      <c r="K64" s="132"/>
      <c r="L64" s="132"/>
      <c r="M64" s="58">
        <f>SUM(J64)</f>
        <v>-1889.4539999999997</v>
      </c>
      <c r="N64" s="63"/>
      <c r="O64" s="63"/>
      <c r="P64" s="63"/>
      <c r="Q64" s="63"/>
      <c r="R64" s="63"/>
    </row>
    <row r="65" spans="1:18">
      <c r="A65" s="129"/>
      <c r="B65" s="130"/>
      <c r="C65" s="50" t="s">
        <v>194</v>
      </c>
      <c r="D65" s="58">
        <v>119.84099999999999</v>
      </c>
      <c r="E65" s="58"/>
      <c r="F65" s="58">
        <f>D65</f>
        <v>119.84099999999999</v>
      </c>
      <c r="G65" s="58">
        <v>97.531000000000006</v>
      </c>
      <c r="H65" s="58"/>
      <c r="I65" s="58">
        <f>G65</f>
        <v>97.531000000000006</v>
      </c>
      <c r="J65" s="58">
        <f t="shared" ref="J65:J87" si="7">SUM(G65-D65)</f>
        <v>-22.309999999999988</v>
      </c>
      <c r="K65" s="132"/>
      <c r="L65" s="132"/>
      <c r="M65" s="58">
        <f t="shared" ref="M65:M87" si="8">SUM(J65)</f>
        <v>-22.309999999999988</v>
      </c>
      <c r="N65" s="63"/>
      <c r="O65" s="63"/>
      <c r="P65" s="63"/>
      <c r="Q65" s="63"/>
      <c r="R65" s="63"/>
    </row>
    <row r="66" spans="1:18">
      <c r="A66" s="129"/>
      <c r="B66" s="130"/>
      <c r="C66" s="50" t="s">
        <v>195</v>
      </c>
      <c r="D66" s="58">
        <v>1010.91</v>
      </c>
      <c r="E66" s="58"/>
      <c r="F66" s="58">
        <f>D66</f>
        <v>1010.91</v>
      </c>
      <c r="G66" s="58">
        <v>692.37099999999998</v>
      </c>
      <c r="H66" s="58"/>
      <c r="I66" s="58">
        <f>G66</f>
        <v>692.37099999999998</v>
      </c>
      <c r="J66" s="58">
        <f t="shared" si="7"/>
        <v>-318.53899999999999</v>
      </c>
      <c r="K66" s="132"/>
      <c r="L66" s="132"/>
      <c r="M66" s="58">
        <f t="shared" si="8"/>
        <v>-318.53899999999999</v>
      </c>
      <c r="N66" s="63"/>
      <c r="O66" s="63"/>
      <c r="P66" s="63"/>
      <c r="Q66" s="63"/>
      <c r="R66" s="63"/>
    </row>
    <row r="67" spans="1:18">
      <c r="A67" s="129"/>
      <c r="B67" s="130"/>
      <c r="C67" s="50" t="s">
        <v>196</v>
      </c>
      <c r="D67" s="58">
        <v>3583.73</v>
      </c>
      <c r="E67" s="58"/>
      <c r="F67" s="58">
        <f>D67</f>
        <v>3583.73</v>
      </c>
      <c r="G67" s="58">
        <v>2257.33</v>
      </c>
      <c r="H67" s="58"/>
      <c r="I67" s="58">
        <f>G67</f>
        <v>2257.33</v>
      </c>
      <c r="J67" s="58">
        <f t="shared" si="7"/>
        <v>-1326.4</v>
      </c>
      <c r="K67" s="132"/>
      <c r="L67" s="132"/>
      <c r="M67" s="58">
        <f t="shared" si="8"/>
        <v>-1326.4</v>
      </c>
      <c r="N67" s="63"/>
      <c r="O67" s="63"/>
      <c r="P67" s="63"/>
      <c r="Q67" s="63"/>
      <c r="R67" s="63"/>
    </row>
    <row r="68" spans="1:18">
      <c r="A68" s="129"/>
      <c r="B68" s="130"/>
      <c r="C68" s="50" t="s">
        <v>197</v>
      </c>
      <c r="D68" s="58">
        <v>396.8</v>
      </c>
      <c r="E68" s="58"/>
      <c r="F68" s="58">
        <f>D68</f>
        <v>396.8</v>
      </c>
      <c r="G68" s="58">
        <v>174.17500000000001</v>
      </c>
      <c r="H68" s="58"/>
      <c r="I68" s="58">
        <f>G68</f>
        <v>174.17500000000001</v>
      </c>
      <c r="J68" s="58">
        <f t="shared" si="7"/>
        <v>-222.625</v>
      </c>
      <c r="K68" s="132"/>
      <c r="L68" s="132"/>
      <c r="M68" s="58">
        <f t="shared" si="8"/>
        <v>-222.625</v>
      </c>
      <c r="N68" s="63"/>
      <c r="O68" s="63"/>
      <c r="P68" s="63"/>
      <c r="Q68" s="63"/>
      <c r="R68" s="63"/>
    </row>
    <row r="69" spans="1:18" ht="30" customHeight="1">
      <c r="A69" s="125" t="s">
        <v>207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6"/>
      <c r="N69" s="63"/>
      <c r="O69" s="63"/>
      <c r="P69" s="63"/>
      <c r="Q69" s="63"/>
      <c r="R69" s="63"/>
    </row>
    <row r="70" spans="1:18">
      <c r="A70" s="131">
        <v>2</v>
      </c>
      <c r="B70" s="131"/>
      <c r="C70" s="66" t="s">
        <v>176</v>
      </c>
      <c r="D70" s="59"/>
      <c r="E70" s="59"/>
      <c r="F70" s="59"/>
      <c r="G70" s="59"/>
      <c r="H70" s="59"/>
      <c r="I70" s="59"/>
      <c r="J70" s="58"/>
      <c r="K70" s="132"/>
      <c r="L70" s="132"/>
      <c r="M70" s="58"/>
      <c r="N70" s="64"/>
      <c r="O70" s="64"/>
      <c r="P70" s="64"/>
      <c r="Q70" s="64"/>
      <c r="R70" s="64"/>
    </row>
    <row r="71" spans="1:18" ht="31.5" customHeight="1">
      <c r="A71" s="131"/>
      <c r="B71" s="131"/>
      <c r="C71" s="76" t="s">
        <v>198</v>
      </c>
      <c r="D71" s="58"/>
      <c r="E71" s="58"/>
      <c r="F71" s="58"/>
      <c r="G71" s="58"/>
      <c r="H71" s="58"/>
      <c r="I71" s="58"/>
      <c r="J71" s="58"/>
      <c r="K71" s="132"/>
      <c r="L71" s="132"/>
      <c r="M71" s="58"/>
      <c r="N71" s="63"/>
      <c r="O71" s="63"/>
      <c r="P71" s="63"/>
      <c r="Q71" s="63"/>
      <c r="R71" s="63"/>
    </row>
    <row r="72" spans="1:18">
      <c r="A72" s="131"/>
      <c r="B72" s="131"/>
      <c r="C72" s="76" t="s">
        <v>194</v>
      </c>
      <c r="D72" s="58">
        <v>3.42</v>
      </c>
      <c r="E72" s="58"/>
      <c r="F72" s="58">
        <f>D72</f>
        <v>3.42</v>
      </c>
      <c r="G72" s="58">
        <v>2.6659999999999999</v>
      </c>
      <c r="H72" s="58"/>
      <c r="I72" s="58">
        <f>G72</f>
        <v>2.6659999999999999</v>
      </c>
      <c r="J72" s="58">
        <f t="shared" si="7"/>
        <v>-0.754</v>
      </c>
      <c r="K72" s="132"/>
      <c r="L72" s="132"/>
      <c r="M72" s="58">
        <f t="shared" si="8"/>
        <v>-0.754</v>
      </c>
      <c r="N72" s="63"/>
      <c r="O72" s="63"/>
      <c r="P72" s="63"/>
      <c r="Q72" s="63"/>
      <c r="R72" s="63"/>
    </row>
    <row r="73" spans="1:18">
      <c r="A73" s="131"/>
      <c r="B73" s="131"/>
      <c r="C73" s="76" t="s">
        <v>199</v>
      </c>
      <c r="D73" s="58">
        <v>274.98</v>
      </c>
      <c r="E73" s="58"/>
      <c r="F73" s="58">
        <f>D73</f>
        <v>274.98</v>
      </c>
      <c r="G73" s="58">
        <v>216.892</v>
      </c>
      <c r="H73" s="58"/>
      <c r="I73" s="58">
        <f>G73</f>
        <v>216.892</v>
      </c>
      <c r="J73" s="58">
        <f t="shared" si="7"/>
        <v>-58.088000000000022</v>
      </c>
      <c r="K73" s="132"/>
      <c r="L73" s="132"/>
      <c r="M73" s="58">
        <f t="shared" si="8"/>
        <v>-58.088000000000022</v>
      </c>
      <c r="N73" s="63"/>
      <c r="O73" s="63"/>
      <c r="P73" s="63"/>
      <c r="Q73" s="63"/>
      <c r="R73" s="63"/>
    </row>
    <row r="74" spans="1:18">
      <c r="A74" s="131"/>
      <c r="B74" s="131"/>
      <c r="C74" s="76" t="s">
        <v>200</v>
      </c>
      <c r="D74" s="58">
        <v>415.16</v>
      </c>
      <c r="E74" s="58"/>
      <c r="F74" s="58">
        <f>D74</f>
        <v>415.16</v>
      </c>
      <c r="G74" s="58">
        <v>231.22200000000001</v>
      </c>
      <c r="H74" s="58"/>
      <c r="I74" s="58">
        <f>G74</f>
        <v>231.22200000000001</v>
      </c>
      <c r="J74" s="58">
        <f t="shared" si="7"/>
        <v>-183.93800000000002</v>
      </c>
      <c r="K74" s="132"/>
      <c r="L74" s="132"/>
      <c r="M74" s="58">
        <f t="shared" si="8"/>
        <v>-183.93800000000002</v>
      </c>
      <c r="N74" s="63"/>
      <c r="O74" s="63"/>
      <c r="P74" s="63"/>
      <c r="Q74" s="63"/>
      <c r="R74" s="63"/>
    </row>
    <row r="75" spans="1:18">
      <c r="A75" s="131"/>
      <c r="B75" s="131"/>
      <c r="C75" s="76" t="s">
        <v>197</v>
      </c>
      <c r="D75" s="58">
        <v>65</v>
      </c>
      <c r="E75" s="58"/>
      <c r="F75" s="58">
        <f>D75</f>
        <v>65</v>
      </c>
      <c r="G75" s="58">
        <v>31</v>
      </c>
      <c r="H75" s="58"/>
      <c r="I75" s="58">
        <f>G75</f>
        <v>31</v>
      </c>
      <c r="J75" s="58">
        <f t="shared" si="7"/>
        <v>-34</v>
      </c>
      <c r="K75" s="132"/>
      <c r="L75" s="132"/>
      <c r="M75" s="58">
        <f t="shared" si="8"/>
        <v>-34</v>
      </c>
      <c r="N75" s="63"/>
      <c r="O75" s="63"/>
      <c r="P75" s="63"/>
      <c r="Q75" s="63"/>
      <c r="R75" s="63"/>
    </row>
    <row r="76" spans="1:18">
      <c r="A76" s="131">
        <v>3</v>
      </c>
      <c r="B76" s="131"/>
      <c r="C76" s="66" t="s">
        <v>180</v>
      </c>
      <c r="D76" s="59"/>
      <c r="E76" s="59"/>
      <c r="F76" s="59"/>
      <c r="G76" s="59"/>
      <c r="H76" s="59"/>
      <c r="I76" s="59"/>
      <c r="J76" s="58"/>
      <c r="K76" s="132"/>
      <c r="L76" s="132"/>
      <c r="M76" s="58"/>
      <c r="N76" s="64"/>
      <c r="O76" s="64"/>
      <c r="P76" s="64"/>
      <c r="Q76" s="64"/>
      <c r="R76" s="64"/>
    </row>
    <row r="77" spans="1:18" ht="28.5" customHeight="1">
      <c r="A77" s="131"/>
      <c r="B77" s="131"/>
      <c r="C77" s="76" t="s">
        <v>201</v>
      </c>
      <c r="D77" s="58"/>
      <c r="E77" s="58"/>
      <c r="F77" s="58"/>
      <c r="G77" s="58"/>
      <c r="H77" s="58"/>
      <c r="I77" s="58"/>
      <c r="J77" s="58"/>
      <c r="K77" s="132"/>
      <c r="L77" s="132"/>
      <c r="M77" s="58"/>
      <c r="N77" s="63"/>
      <c r="O77" s="63"/>
      <c r="P77" s="63"/>
      <c r="Q77" s="63"/>
      <c r="R77" s="63"/>
    </row>
    <row r="78" spans="1:18">
      <c r="A78" s="131"/>
      <c r="B78" s="131"/>
      <c r="C78" s="76" t="s">
        <v>202</v>
      </c>
      <c r="D78" s="81">
        <v>1E-4</v>
      </c>
      <c r="E78" s="81"/>
      <c r="F78" s="81">
        <f>D78</f>
        <v>1E-4</v>
      </c>
      <c r="G78" s="81">
        <v>1E-4</v>
      </c>
      <c r="H78" s="58"/>
      <c r="I78" s="83">
        <f>G78</f>
        <v>1E-4</v>
      </c>
      <c r="J78" s="72">
        <f t="shared" si="7"/>
        <v>0</v>
      </c>
      <c r="K78" s="133"/>
      <c r="L78" s="133"/>
      <c r="M78" s="72">
        <f t="shared" si="8"/>
        <v>0</v>
      </c>
      <c r="N78" s="63"/>
      <c r="O78" s="63"/>
      <c r="P78" s="63"/>
      <c r="Q78" s="63"/>
      <c r="R78" s="63"/>
    </row>
    <row r="79" spans="1:18">
      <c r="A79" s="131"/>
      <c r="B79" s="131"/>
      <c r="C79" s="76" t="s">
        <v>203</v>
      </c>
      <c r="D79" s="81">
        <v>6.7000000000000002E-3</v>
      </c>
      <c r="E79" s="81"/>
      <c r="F79" s="81">
        <f>D79</f>
        <v>6.7000000000000002E-3</v>
      </c>
      <c r="G79" s="81">
        <v>5.3E-3</v>
      </c>
      <c r="H79" s="58"/>
      <c r="I79" s="83">
        <f t="shared" ref="I79:I81" si="9">G79</f>
        <v>5.3E-3</v>
      </c>
      <c r="J79" s="72">
        <f t="shared" si="7"/>
        <v>-1.4000000000000002E-3</v>
      </c>
      <c r="K79" s="133"/>
      <c r="L79" s="133"/>
      <c r="M79" s="72">
        <f t="shared" si="8"/>
        <v>-1.4000000000000002E-3</v>
      </c>
      <c r="N79" s="63"/>
      <c r="O79" s="63"/>
      <c r="P79" s="63"/>
      <c r="Q79" s="63"/>
      <c r="R79" s="63"/>
    </row>
    <row r="80" spans="1:18">
      <c r="A80" s="131"/>
      <c r="B80" s="131"/>
      <c r="C80" s="76" t="s">
        <v>204</v>
      </c>
      <c r="D80" s="81">
        <v>1.0200000000000001E-2</v>
      </c>
      <c r="E80" s="81"/>
      <c r="F80" s="81">
        <f>D80</f>
        <v>1.0200000000000001E-2</v>
      </c>
      <c r="G80" s="81">
        <v>5.5999999999999999E-3</v>
      </c>
      <c r="H80" s="58"/>
      <c r="I80" s="83">
        <f t="shared" si="9"/>
        <v>5.5999999999999999E-3</v>
      </c>
      <c r="J80" s="72">
        <f t="shared" si="7"/>
        <v>-4.6000000000000008E-3</v>
      </c>
      <c r="K80" s="133"/>
      <c r="L80" s="133"/>
      <c r="M80" s="72">
        <f t="shared" si="8"/>
        <v>-4.6000000000000008E-3</v>
      </c>
      <c r="N80" s="63"/>
      <c r="O80" s="63"/>
      <c r="P80" s="63"/>
      <c r="Q80" s="63"/>
      <c r="R80" s="63"/>
    </row>
    <row r="81" spans="1:20">
      <c r="A81" s="131"/>
      <c r="B81" s="131"/>
      <c r="C81" s="76" t="s">
        <v>205</v>
      </c>
      <c r="D81" s="81">
        <v>3.5589999999999997E-2</v>
      </c>
      <c r="E81" s="81"/>
      <c r="F81" s="81">
        <f>D81</f>
        <v>3.5589999999999997E-2</v>
      </c>
      <c r="G81" s="81">
        <v>1.7000000000000001E-2</v>
      </c>
      <c r="H81" s="58"/>
      <c r="I81" s="83">
        <f t="shared" si="9"/>
        <v>1.7000000000000001E-2</v>
      </c>
      <c r="J81" s="72">
        <f t="shared" si="7"/>
        <v>-1.8589999999999995E-2</v>
      </c>
      <c r="K81" s="133"/>
      <c r="L81" s="133"/>
      <c r="M81" s="72">
        <f t="shared" si="8"/>
        <v>-1.8589999999999995E-2</v>
      </c>
      <c r="N81" s="94"/>
      <c r="O81" s="63"/>
      <c r="P81" s="63"/>
      <c r="Q81" s="63"/>
      <c r="R81" s="63"/>
    </row>
    <row r="82" spans="1:20">
      <c r="A82" s="131">
        <v>4</v>
      </c>
      <c r="B82" s="131"/>
      <c r="C82" s="66" t="s">
        <v>186</v>
      </c>
      <c r="D82" s="82"/>
      <c r="E82" s="82"/>
      <c r="F82" s="82"/>
      <c r="G82" s="59"/>
      <c r="H82" s="59"/>
      <c r="I82" s="59"/>
      <c r="J82" s="58"/>
      <c r="K82" s="132"/>
      <c r="L82" s="132"/>
      <c r="M82" s="58"/>
      <c r="N82" s="64"/>
      <c r="O82" s="64"/>
      <c r="P82" s="64"/>
      <c r="Q82" s="64"/>
      <c r="R82" s="64"/>
    </row>
    <row r="83" spans="1:20" ht="35.25" customHeight="1">
      <c r="A83" s="131"/>
      <c r="B83" s="131"/>
      <c r="C83" s="76" t="s">
        <v>206</v>
      </c>
      <c r="D83" s="58"/>
      <c r="E83" s="58"/>
      <c r="F83" s="58"/>
      <c r="G83" s="58"/>
      <c r="H83" s="58"/>
      <c r="I83" s="58"/>
      <c r="J83" s="58"/>
      <c r="K83" s="132"/>
      <c r="L83" s="132"/>
      <c r="M83" s="58"/>
      <c r="N83" s="63"/>
      <c r="O83" s="63"/>
      <c r="P83" s="63"/>
      <c r="Q83" s="63"/>
      <c r="R83" s="63"/>
    </row>
    <row r="84" spans="1:20">
      <c r="A84" s="131"/>
      <c r="B84" s="131"/>
      <c r="C84" s="76" t="s">
        <v>202</v>
      </c>
      <c r="D84" s="58">
        <v>1</v>
      </c>
      <c r="E84" s="58"/>
      <c r="F84" s="58">
        <f>D84</f>
        <v>1</v>
      </c>
      <c r="G84" s="58">
        <v>22</v>
      </c>
      <c r="H84" s="58"/>
      <c r="I84" s="58">
        <f>G84</f>
        <v>22</v>
      </c>
      <c r="J84" s="58">
        <f>SUM(G84-D84)</f>
        <v>21</v>
      </c>
      <c r="K84" s="132"/>
      <c r="L84" s="132"/>
      <c r="M84" s="58">
        <f t="shared" si="8"/>
        <v>21</v>
      </c>
      <c r="N84" s="63"/>
      <c r="O84" s="63"/>
      <c r="P84" s="63"/>
      <c r="Q84" s="63"/>
      <c r="R84" s="63"/>
    </row>
    <row r="85" spans="1:20">
      <c r="A85" s="131"/>
      <c r="B85" s="131"/>
      <c r="C85" s="76" t="s">
        <v>203</v>
      </c>
      <c r="D85" s="58">
        <v>0</v>
      </c>
      <c r="E85" s="58"/>
      <c r="F85" s="58">
        <f>D85</f>
        <v>0</v>
      </c>
      <c r="G85" s="58">
        <v>21.1</v>
      </c>
      <c r="H85" s="58"/>
      <c r="I85" s="58">
        <f>G85</f>
        <v>21.1</v>
      </c>
      <c r="J85" s="58">
        <f t="shared" si="7"/>
        <v>21.1</v>
      </c>
      <c r="K85" s="132"/>
      <c r="L85" s="132"/>
      <c r="M85" s="58">
        <f t="shared" si="8"/>
        <v>21.1</v>
      </c>
      <c r="N85" s="63"/>
      <c r="O85" s="63"/>
      <c r="P85" s="63"/>
      <c r="Q85" s="63"/>
      <c r="R85" s="63"/>
    </row>
    <row r="86" spans="1:20">
      <c r="A86" s="131"/>
      <c r="B86" s="131"/>
      <c r="C86" s="76" t="s">
        <v>196</v>
      </c>
      <c r="D86" s="58">
        <v>1</v>
      </c>
      <c r="E86" s="58"/>
      <c r="F86" s="58">
        <f>D86</f>
        <v>1</v>
      </c>
      <c r="G86" s="58">
        <v>44.3</v>
      </c>
      <c r="H86" s="58"/>
      <c r="I86" s="58">
        <f>G86</f>
        <v>44.3</v>
      </c>
      <c r="J86" s="58">
        <f t="shared" si="7"/>
        <v>43.3</v>
      </c>
      <c r="K86" s="132"/>
      <c r="L86" s="132"/>
      <c r="M86" s="58">
        <f t="shared" si="8"/>
        <v>43.3</v>
      </c>
      <c r="N86" s="63"/>
      <c r="O86" s="63"/>
      <c r="P86" s="63"/>
      <c r="Q86" s="63"/>
      <c r="R86" s="63"/>
    </row>
    <row r="87" spans="1:20">
      <c r="A87" s="131"/>
      <c r="B87" s="131"/>
      <c r="C87" s="76" t="s">
        <v>197</v>
      </c>
      <c r="D87" s="58">
        <v>1</v>
      </c>
      <c r="E87" s="58"/>
      <c r="F87" s="58">
        <f>D87</f>
        <v>1</v>
      </c>
      <c r="G87" s="58">
        <v>52.3</v>
      </c>
      <c r="H87" s="58"/>
      <c r="I87" s="58">
        <f>G87</f>
        <v>52.3</v>
      </c>
      <c r="J87" s="58">
        <f t="shared" si="7"/>
        <v>51.3</v>
      </c>
      <c r="K87" s="132"/>
      <c r="L87" s="132"/>
      <c r="M87" s="58">
        <f t="shared" si="8"/>
        <v>51.3</v>
      </c>
      <c r="N87" s="63"/>
      <c r="O87" s="63"/>
      <c r="P87" s="63"/>
      <c r="Q87" s="63"/>
      <c r="R87" s="63"/>
    </row>
    <row r="88" spans="1:20" ht="12.75" hidden="1" customHeight="1">
      <c r="A88" s="129"/>
      <c r="B88" s="130"/>
      <c r="C88" s="48" t="s">
        <v>208</v>
      </c>
      <c r="D88" s="54"/>
      <c r="E88" s="49"/>
      <c r="F88" s="49"/>
      <c r="G88" s="49"/>
      <c r="H88" s="49"/>
      <c r="I88" s="49"/>
      <c r="J88" s="49"/>
      <c r="K88" s="49"/>
      <c r="L88" s="49"/>
      <c r="M88" s="49"/>
      <c r="N88" s="68"/>
      <c r="O88" s="68"/>
      <c r="P88" s="9"/>
      <c r="Q88" s="9"/>
      <c r="R88" s="9"/>
    </row>
    <row r="89" spans="1:20" hidden="1">
      <c r="A89" s="129" t="s">
        <v>110</v>
      </c>
      <c r="B89" s="130"/>
      <c r="C89" s="48" t="s">
        <v>169</v>
      </c>
      <c r="D89" s="54"/>
      <c r="E89" s="49"/>
      <c r="F89" s="49"/>
      <c r="G89" s="49"/>
      <c r="H89" s="49"/>
      <c r="I89" s="49"/>
      <c r="J89" s="49"/>
      <c r="K89" s="49"/>
      <c r="L89" s="49"/>
      <c r="M89" s="49"/>
      <c r="N89" s="69"/>
      <c r="O89" s="69"/>
      <c r="P89" s="9"/>
      <c r="Q89" s="9"/>
      <c r="R89" s="9"/>
      <c r="S89" s="9"/>
      <c r="T89" s="9"/>
    </row>
    <row r="90" spans="1:20" ht="12.75" hidden="1" customHeight="1">
      <c r="A90" s="129"/>
      <c r="B90" s="130"/>
      <c r="C90" s="50" t="s">
        <v>209</v>
      </c>
      <c r="D90" s="70">
        <v>62.23</v>
      </c>
      <c r="E90" s="58">
        <v>137.1</v>
      </c>
      <c r="F90" s="72">
        <f>SUM(D90:E90)</f>
        <v>199.32999999999998</v>
      </c>
      <c r="G90" s="58">
        <v>57.56</v>
      </c>
      <c r="H90" s="58">
        <v>125.42</v>
      </c>
      <c r="I90" s="58">
        <f>SUM(G90:H90)</f>
        <v>182.98000000000002</v>
      </c>
      <c r="J90" s="58">
        <f>(G90-D90)</f>
        <v>-4.6699999999999946</v>
      </c>
      <c r="K90" s="132">
        <f>SUM(I90-F90)</f>
        <v>-16.349999999999966</v>
      </c>
      <c r="L90" s="132"/>
      <c r="M90" s="58">
        <f>SUM(J90+K90)</f>
        <v>-21.01999999999996</v>
      </c>
      <c r="N90" s="61"/>
      <c r="O90" s="61"/>
      <c r="P90" s="61"/>
      <c r="Q90" s="61"/>
      <c r="R90" s="61"/>
      <c r="S90" s="61"/>
      <c r="T90" s="9"/>
    </row>
    <row r="91" spans="1:20" ht="12.75" hidden="1" customHeight="1">
      <c r="A91" s="129"/>
      <c r="B91" s="130"/>
      <c r="C91" s="50" t="s">
        <v>210</v>
      </c>
      <c r="D91" s="70"/>
      <c r="E91" s="58">
        <v>137.1</v>
      </c>
      <c r="F91" s="72">
        <f t="shared" ref="F91:F108" si="10">SUM(D91:E91)</f>
        <v>137.1</v>
      </c>
      <c r="G91" s="58"/>
      <c r="H91" s="58">
        <v>125.42</v>
      </c>
      <c r="I91" s="58">
        <f t="shared" ref="I91:I108" si="11">SUM(G91:H91)</f>
        <v>125.42</v>
      </c>
      <c r="J91" s="58">
        <f t="shared" ref="J91:J108" si="12">(G91-D91)</f>
        <v>0</v>
      </c>
      <c r="K91" s="132">
        <f t="shared" ref="K91:K108" si="13">SUM(I91-F91)</f>
        <v>-11.679999999999993</v>
      </c>
      <c r="L91" s="132"/>
      <c r="M91" s="58">
        <f t="shared" ref="M91:M108" si="14">SUM(J91+K91)</f>
        <v>-11.679999999999993</v>
      </c>
      <c r="N91" s="63"/>
      <c r="O91" s="63"/>
      <c r="P91" s="63"/>
      <c r="Q91" s="63"/>
      <c r="R91" s="63"/>
      <c r="S91" s="63"/>
      <c r="T91" s="9"/>
    </row>
    <row r="92" spans="1:20" hidden="1">
      <c r="A92" s="129"/>
      <c r="B92" s="130"/>
      <c r="C92" s="50" t="s">
        <v>171</v>
      </c>
      <c r="D92" s="70"/>
      <c r="E92" s="58">
        <v>39.899000000000001</v>
      </c>
      <c r="F92" s="72">
        <f t="shared" si="10"/>
        <v>39.899000000000001</v>
      </c>
      <c r="G92" s="58"/>
      <c r="H92" s="58">
        <v>34.57</v>
      </c>
      <c r="I92" s="58">
        <f t="shared" si="11"/>
        <v>34.57</v>
      </c>
      <c r="J92" s="58">
        <f t="shared" si="12"/>
        <v>0</v>
      </c>
      <c r="K92" s="132">
        <f t="shared" si="13"/>
        <v>-5.3290000000000006</v>
      </c>
      <c r="L92" s="132"/>
      <c r="M92" s="58">
        <f t="shared" si="14"/>
        <v>-5.3290000000000006</v>
      </c>
      <c r="N92" s="63"/>
      <c r="O92" s="63"/>
      <c r="P92" s="63"/>
      <c r="Q92" s="63"/>
      <c r="R92" s="63"/>
      <c r="S92" s="63"/>
      <c r="T92" s="9"/>
    </row>
    <row r="93" spans="1:20" hidden="1">
      <c r="A93" s="129"/>
      <c r="B93" s="130"/>
      <c r="C93" s="50" t="s">
        <v>213</v>
      </c>
      <c r="D93" s="70"/>
      <c r="E93" s="58">
        <v>47.2</v>
      </c>
      <c r="F93" s="72">
        <f t="shared" si="10"/>
        <v>47.2</v>
      </c>
      <c r="G93" s="58"/>
      <c r="H93" s="58">
        <v>47.2</v>
      </c>
      <c r="I93" s="58">
        <f t="shared" si="11"/>
        <v>47.2</v>
      </c>
      <c r="J93" s="58">
        <f t="shared" si="12"/>
        <v>0</v>
      </c>
      <c r="K93" s="132">
        <f t="shared" si="13"/>
        <v>0</v>
      </c>
      <c r="L93" s="132"/>
      <c r="M93" s="58">
        <f t="shared" si="14"/>
        <v>0</v>
      </c>
      <c r="N93" s="63"/>
      <c r="O93" s="63"/>
      <c r="P93" s="63"/>
      <c r="Q93" s="63"/>
      <c r="R93" s="63"/>
      <c r="S93" s="63"/>
      <c r="T93" s="9"/>
    </row>
    <row r="94" spans="1:20" ht="12.75" hidden="1" customHeight="1">
      <c r="A94" s="129"/>
      <c r="B94" s="130"/>
      <c r="C94" s="50"/>
      <c r="D94" s="70"/>
      <c r="E94" s="58"/>
      <c r="F94" s="72">
        <f t="shared" si="10"/>
        <v>0</v>
      </c>
      <c r="G94" s="58"/>
      <c r="H94" s="58"/>
      <c r="I94" s="58">
        <f t="shared" si="11"/>
        <v>0</v>
      </c>
      <c r="J94" s="58">
        <f t="shared" si="12"/>
        <v>0</v>
      </c>
      <c r="K94" s="132">
        <f t="shared" si="13"/>
        <v>0</v>
      </c>
      <c r="L94" s="132"/>
      <c r="M94" s="58">
        <f t="shared" si="14"/>
        <v>0</v>
      </c>
      <c r="N94" s="63"/>
      <c r="O94" s="63"/>
      <c r="P94" s="63"/>
      <c r="Q94" s="63"/>
      <c r="R94" s="63"/>
      <c r="S94" s="63"/>
      <c r="T94" s="9"/>
    </row>
    <row r="95" spans="1:20" hidden="1">
      <c r="A95" s="129"/>
      <c r="B95" s="130"/>
      <c r="C95" s="50" t="s">
        <v>175</v>
      </c>
      <c r="D95" s="70"/>
      <c r="E95" s="58">
        <v>50</v>
      </c>
      <c r="F95" s="72">
        <f t="shared" si="10"/>
        <v>50</v>
      </c>
      <c r="G95" s="58"/>
      <c r="H95" s="58">
        <v>43.65</v>
      </c>
      <c r="I95" s="58">
        <f t="shared" si="11"/>
        <v>43.65</v>
      </c>
      <c r="J95" s="58">
        <f t="shared" si="12"/>
        <v>0</v>
      </c>
      <c r="K95" s="132">
        <f t="shared" si="13"/>
        <v>-6.3500000000000014</v>
      </c>
      <c r="L95" s="132"/>
      <c r="M95" s="58">
        <f t="shared" si="14"/>
        <v>-6.3500000000000014</v>
      </c>
      <c r="N95" s="63"/>
      <c r="O95" s="63"/>
      <c r="P95" s="63"/>
      <c r="Q95" s="63"/>
      <c r="R95" s="63"/>
      <c r="S95" s="63"/>
      <c r="T95" s="9"/>
    </row>
    <row r="96" spans="1:20" hidden="1">
      <c r="A96" s="129"/>
      <c r="B96" s="130"/>
      <c r="C96" s="50" t="s">
        <v>211</v>
      </c>
      <c r="D96" s="70">
        <v>62.23</v>
      </c>
      <c r="E96" s="58">
        <v>0</v>
      </c>
      <c r="F96" s="72">
        <f t="shared" si="10"/>
        <v>62.23</v>
      </c>
      <c r="G96" s="58">
        <v>57.56</v>
      </c>
      <c r="H96" s="58"/>
      <c r="I96" s="58">
        <f t="shared" si="11"/>
        <v>57.56</v>
      </c>
      <c r="J96" s="58">
        <f t="shared" si="12"/>
        <v>-4.6699999999999946</v>
      </c>
      <c r="K96" s="132">
        <f t="shared" si="13"/>
        <v>-4.6699999999999946</v>
      </c>
      <c r="L96" s="132"/>
      <c r="M96" s="58">
        <f t="shared" si="14"/>
        <v>-9.3399999999999892</v>
      </c>
      <c r="N96" s="63"/>
      <c r="O96" s="63"/>
      <c r="P96" s="63"/>
      <c r="Q96" s="63"/>
      <c r="R96" s="63"/>
      <c r="S96" s="63"/>
      <c r="T96" s="9"/>
    </row>
    <row r="97" spans="1:20" hidden="1">
      <c r="A97" s="129">
        <v>2</v>
      </c>
      <c r="B97" s="130"/>
      <c r="C97" s="48" t="s">
        <v>176</v>
      </c>
      <c r="D97" s="71"/>
      <c r="E97" s="59"/>
      <c r="F97" s="72"/>
      <c r="G97" s="59"/>
      <c r="H97" s="59"/>
      <c r="I97" s="58"/>
      <c r="J97" s="58"/>
      <c r="K97" s="132"/>
      <c r="L97" s="132"/>
      <c r="M97" s="58"/>
      <c r="N97" s="64"/>
      <c r="O97" s="64"/>
      <c r="P97" s="64"/>
      <c r="Q97" s="64"/>
      <c r="R97" s="64"/>
      <c r="S97" s="64"/>
      <c r="T97" s="9"/>
    </row>
    <row r="98" spans="1:20" ht="12.75" hidden="1" customHeight="1">
      <c r="A98" s="129"/>
      <c r="B98" s="130"/>
      <c r="C98" s="50" t="s">
        <v>177</v>
      </c>
      <c r="D98" s="70"/>
      <c r="E98" s="58">
        <v>3</v>
      </c>
      <c r="F98" s="72">
        <f t="shared" si="10"/>
        <v>3</v>
      </c>
      <c r="G98" s="58">
        <v>3</v>
      </c>
      <c r="H98" s="58">
        <v>3</v>
      </c>
      <c r="I98" s="58">
        <f t="shared" si="11"/>
        <v>6</v>
      </c>
      <c r="J98" s="58">
        <f t="shared" si="12"/>
        <v>3</v>
      </c>
      <c r="K98" s="132">
        <f t="shared" si="13"/>
        <v>3</v>
      </c>
      <c r="L98" s="132"/>
      <c r="M98" s="58">
        <f t="shared" si="14"/>
        <v>6</v>
      </c>
      <c r="N98" s="63"/>
      <c r="O98" s="63"/>
      <c r="P98" s="63"/>
      <c r="Q98" s="63"/>
      <c r="R98" s="63"/>
      <c r="S98" s="63"/>
      <c r="T98" s="9"/>
    </row>
    <row r="99" spans="1:20" ht="24.75" hidden="1" customHeight="1">
      <c r="A99" s="129"/>
      <c r="B99" s="130"/>
      <c r="C99" s="50" t="s">
        <v>178</v>
      </c>
      <c r="D99" s="70"/>
      <c r="E99" s="58">
        <v>9</v>
      </c>
      <c r="F99" s="72">
        <f t="shared" si="10"/>
        <v>9</v>
      </c>
      <c r="G99" s="58">
        <v>9</v>
      </c>
      <c r="H99" s="58">
        <v>9</v>
      </c>
      <c r="I99" s="58">
        <f t="shared" si="11"/>
        <v>18</v>
      </c>
      <c r="J99" s="58">
        <f t="shared" si="12"/>
        <v>9</v>
      </c>
      <c r="K99" s="132">
        <f t="shared" si="13"/>
        <v>9</v>
      </c>
      <c r="L99" s="132"/>
      <c r="M99" s="58">
        <f t="shared" si="14"/>
        <v>18</v>
      </c>
      <c r="N99" s="63"/>
      <c r="O99" s="63"/>
      <c r="P99" s="63"/>
      <c r="Q99" s="63"/>
      <c r="R99" s="63"/>
      <c r="S99" s="63"/>
      <c r="T99" s="9"/>
    </row>
    <row r="100" spans="1:20" hidden="1">
      <c r="A100" s="129"/>
      <c r="B100" s="130"/>
      <c r="C100" s="50" t="s">
        <v>171</v>
      </c>
      <c r="D100" s="70"/>
      <c r="E100" s="58">
        <v>2</v>
      </c>
      <c r="F100" s="72">
        <f t="shared" si="10"/>
        <v>2</v>
      </c>
      <c r="G100" s="58">
        <v>2</v>
      </c>
      <c r="H100" s="58">
        <v>2</v>
      </c>
      <c r="I100" s="58">
        <f t="shared" si="11"/>
        <v>4</v>
      </c>
      <c r="J100" s="58">
        <f t="shared" si="12"/>
        <v>2</v>
      </c>
      <c r="K100" s="132">
        <f t="shared" si="13"/>
        <v>2</v>
      </c>
      <c r="L100" s="132"/>
      <c r="M100" s="58">
        <f t="shared" si="14"/>
        <v>4</v>
      </c>
      <c r="N100" s="63"/>
      <c r="O100" s="63"/>
      <c r="P100" s="63"/>
      <c r="Q100" s="63"/>
      <c r="R100" s="63"/>
      <c r="S100" s="63"/>
      <c r="T100" s="9"/>
    </row>
    <row r="101" spans="1:20" ht="11.25" hidden="1" customHeight="1">
      <c r="A101" s="129"/>
      <c r="B101" s="130"/>
      <c r="C101" s="50" t="s">
        <v>173</v>
      </c>
      <c r="D101" s="70"/>
      <c r="E101" s="58">
        <v>6</v>
      </c>
      <c r="F101" s="72">
        <f t="shared" si="10"/>
        <v>6</v>
      </c>
      <c r="G101" s="58">
        <v>6</v>
      </c>
      <c r="H101" s="58">
        <v>6</v>
      </c>
      <c r="I101" s="58">
        <f t="shared" si="11"/>
        <v>12</v>
      </c>
      <c r="J101" s="58">
        <f t="shared" si="12"/>
        <v>6</v>
      </c>
      <c r="K101" s="132">
        <f t="shared" si="13"/>
        <v>6</v>
      </c>
      <c r="L101" s="132"/>
      <c r="M101" s="58">
        <f t="shared" si="14"/>
        <v>12</v>
      </c>
      <c r="N101" s="63"/>
      <c r="O101" s="63"/>
      <c r="P101" s="63"/>
      <c r="Q101" s="63"/>
      <c r="R101" s="63"/>
      <c r="S101" s="63"/>
      <c r="T101" s="9"/>
    </row>
    <row r="102" spans="1:20" ht="12.75" hidden="1" customHeight="1">
      <c r="A102" s="129"/>
      <c r="B102" s="130"/>
      <c r="C102" s="50"/>
      <c r="D102" s="70"/>
      <c r="E102" s="58"/>
      <c r="F102" s="72"/>
      <c r="G102" s="58"/>
      <c r="H102" s="58"/>
      <c r="I102" s="58">
        <f t="shared" si="11"/>
        <v>0</v>
      </c>
      <c r="J102" s="58">
        <f t="shared" si="12"/>
        <v>0</v>
      </c>
      <c r="K102" s="132">
        <f t="shared" si="13"/>
        <v>0</v>
      </c>
      <c r="L102" s="132"/>
      <c r="M102" s="58">
        <f t="shared" si="14"/>
        <v>0</v>
      </c>
      <c r="N102" s="63"/>
      <c r="O102" s="63"/>
      <c r="P102" s="63"/>
      <c r="Q102" s="63"/>
      <c r="R102" s="63"/>
      <c r="S102" s="63"/>
      <c r="T102" s="9"/>
    </row>
    <row r="103" spans="1:20" hidden="1">
      <c r="A103" s="129"/>
      <c r="B103" s="130"/>
      <c r="C103" s="50" t="s">
        <v>175</v>
      </c>
      <c r="D103" s="70"/>
      <c r="E103" s="58">
        <v>1</v>
      </c>
      <c r="F103" s="72">
        <f t="shared" si="10"/>
        <v>1</v>
      </c>
      <c r="G103" s="58">
        <v>1</v>
      </c>
      <c r="H103" s="58">
        <v>1</v>
      </c>
      <c r="I103" s="58">
        <f t="shared" si="11"/>
        <v>2</v>
      </c>
      <c r="J103" s="58">
        <f t="shared" si="12"/>
        <v>1</v>
      </c>
      <c r="K103" s="132">
        <f t="shared" si="13"/>
        <v>1</v>
      </c>
      <c r="L103" s="132"/>
      <c r="M103" s="58">
        <f t="shared" si="14"/>
        <v>2</v>
      </c>
      <c r="N103" s="63"/>
      <c r="O103" s="63"/>
      <c r="P103" s="63"/>
      <c r="Q103" s="63"/>
      <c r="R103" s="63"/>
      <c r="S103" s="63"/>
      <c r="T103" s="9"/>
    </row>
    <row r="104" spans="1:20" hidden="1">
      <c r="A104" s="129">
        <v>3</v>
      </c>
      <c r="B104" s="130"/>
      <c r="C104" s="48" t="s">
        <v>180</v>
      </c>
      <c r="D104" s="71"/>
      <c r="E104" s="59"/>
      <c r="F104" s="72"/>
      <c r="G104" s="59"/>
      <c r="H104" s="59"/>
      <c r="I104" s="58"/>
      <c r="J104" s="58"/>
      <c r="K104" s="132"/>
      <c r="L104" s="132"/>
      <c r="M104" s="58"/>
      <c r="N104" s="64"/>
      <c r="O104" s="64"/>
      <c r="P104" s="64"/>
      <c r="Q104" s="64"/>
      <c r="R104" s="64"/>
      <c r="S104" s="64"/>
      <c r="T104" s="9"/>
    </row>
    <row r="105" spans="1:20" ht="12.75" hidden="1" customHeight="1">
      <c r="A105" s="129"/>
      <c r="B105" s="130"/>
      <c r="C105" s="50" t="s">
        <v>212</v>
      </c>
      <c r="D105" s="70"/>
      <c r="E105" s="58">
        <v>15.233000000000001</v>
      </c>
      <c r="F105" s="72">
        <f t="shared" si="10"/>
        <v>15.233000000000001</v>
      </c>
      <c r="G105" s="58"/>
      <c r="H105" s="58">
        <v>13.93</v>
      </c>
      <c r="I105" s="58">
        <f t="shared" si="11"/>
        <v>13.93</v>
      </c>
      <c r="J105" s="58">
        <f t="shared" si="12"/>
        <v>0</v>
      </c>
      <c r="K105" s="132">
        <f t="shared" si="13"/>
        <v>-1.3030000000000008</v>
      </c>
      <c r="L105" s="132"/>
      <c r="M105" s="58">
        <f t="shared" si="14"/>
        <v>-1.3030000000000008</v>
      </c>
      <c r="N105" s="63"/>
      <c r="O105" s="63"/>
      <c r="P105" s="63"/>
      <c r="Q105" s="63"/>
      <c r="R105" s="63"/>
      <c r="S105" s="63"/>
      <c r="T105" s="9"/>
    </row>
    <row r="106" spans="1:20" hidden="1">
      <c r="A106" s="129"/>
      <c r="B106" s="130"/>
      <c r="C106" s="50"/>
      <c r="D106" s="70"/>
      <c r="E106" s="58"/>
      <c r="F106" s="72"/>
      <c r="G106" s="58"/>
      <c r="H106" s="58"/>
      <c r="I106" s="58"/>
      <c r="J106" s="58"/>
      <c r="K106" s="132"/>
      <c r="L106" s="132"/>
      <c r="M106" s="58"/>
      <c r="N106" s="63"/>
      <c r="O106" s="63"/>
      <c r="P106" s="63"/>
      <c r="Q106" s="63"/>
      <c r="R106" s="63"/>
      <c r="S106" s="63"/>
      <c r="T106" s="9"/>
    </row>
    <row r="107" spans="1:20" hidden="1">
      <c r="A107" s="129">
        <v>4</v>
      </c>
      <c r="B107" s="130"/>
      <c r="C107" s="48" t="s">
        <v>186</v>
      </c>
      <c r="D107" s="71"/>
      <c r="E107" s="59"/>
      <c r="F107" s="72"/>
      <c r="G107" s="59"/>
      <c r="H107" s="59"/>
      <c r="I107" s="58"/>
      <c r="J107" s="58"/>
      <c r="K107" s="132"/>
      <c r="L107" s="132"/>
      <c r="M107" s="58"/>
      <c r="N107" s="64"/>
      <c r="O107" s="64"/>
      <c r="P107" s="64"/>
      <c r="Q107" s="64"/>
      <c r="R107" s="64"/>
      <c r="S107" s="64"/>
      <c r="T107" s="9"/>
    </row>
    <row r="108" spans="1:20" ht="12.75" hidden="1" customHeight="1">
      <c r="A108" s="162"/>
      <c r="B108" s="163"/>
      <c r="C108" s="50" t="s">
        <v>187</v>
      </c>
      <c r="D108" s="70"/>
      <c r="E108" s="58">
        <v>0</v>
      </c>
      <c r="F108" s="72">
        <f t="shared" si="10"/>
        <v>0</v>
      </c>
      <c r="G108" s="58"/>
      <c r="H108" s="58"/>
      <c r="I108" s="58">
        <f t="shared" si="11"/>
        <v>0</v>
      </c>
      <c r="J108" s="58">
        <f t="shared" si="12"/>
        <v>0</v>
      </c>
      <c r="K108" s="132">
        <f t="shared" si="13"/>
        <v>0</v>
      </c>
      <c r="L108" s="132"/>
      <c r="M108" s="58">
        <f t="shared" si="14"/>
        <v>0</v>
      </c>
      <c r="N108" s="63"/>
      <c r="O108" s="63"/>
      <c r="P108" s="63"/>
      <c r="Q108" s="63"/>
      <c r="R108" s="63"/>
      <c r="S108" s="63"/>
      <c r="T108" s="9"/>
    </row>
    <row r="109" spans="1:20" ht="12.75" hidden="1" customHeight="1">
      <c r="A109" s="157" t="s">
        <v>165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8"/>
      <c r="N109" s="9"/>
      <c r="O109" s="9"/>
    </row>
    <row r="111" spans="1:20" ht="18.75">
      <c r="A111" s="144" t="s">
        <v>47</v>
      </c>
      <c r="B111" s="144"/>
      <c r="C111" s="144"/>
      <c r="D111" s="144"/>
      <c r="E111" s="144"/>
      <c r="F111" s="144"/>
      <c r="G111" s="144"/>
      <c r="H111" s="144"/>
      <c r="I111" s="144"/>
      <c r="J111" s="144"/>
    </row>
  </sheetData>
  <mergeCells count="199">
    <mergeCell ref="A106:B106"/>
    <mergeCell ref="A107:B107"/>
    <mergeCell ref="K92:L92"/>
    <mergeCell ref="K93:L93"/>
    <mergeCell ref="K94:L94"/>
    <mergeCell ref="K95:L95"/>
    <mergeCell ref="K96:L96"/>
    <mergeCell ref="K97:L97"/>
    <mergeCell ref="K98:L98"/>
    <mergeCell ref="K99:L99"/>
    <mergeCell ref="K101:L101"/>
    <mergeCell ref="A1:A2"/>
    <mergeCell ref="B2:F2"/>
    <mergeCell ref="B1:L1"/>
    <mergeCell ref="G2:K2"/>
    <mergeCell ref="A8:B8"/>
    <mergeCell ref="K8:L8"/>
    <mergeCell ref="A7:B7"/>
    <mergeCell ref="K7:L7"/>
    <mergeCell ref="A3:B4"/>
    <mergeCell ref="C3:C4"/>
    <mergeCell ref="D3:F3"/>
    <mergeCell ref="G3:I3"/>
    <mergeCell ref="J3:M3"/>
    <mergeCell ref="K4:L4"/>
    <mergeCell ref="L2:M2"/>
    <mergeCell ref="A18:B18"/>
    <mergeCell ref="A5:M5"/>
    <mergeCell ref="K6:L6"/>
    <mergeCell ref="K18:L18"/>
    <mergeCell ref="A19:M19"/>
    <mergeCell ref="A16:B16"/>
    <mergeCell ref="K16:L16"/>
    <mergeCell ref="A11:M11"/>
    <mergeCell ref="A13:M13"/>
    <mergeCell ref="A15:M15"/>
    <mergeCell ref="A17:M17"/>
    <mergeCell ref="A6:B6"/>
    <mergeCell ref="A9:M9"/>
    <mergeCell ref="A10:B10"/>
    <mergeCell ref="A12:B12"/>
    <mergeCell ref="A14:B14"/>
    <mergeCell ref="K10:L10"/>
    <mergeCell ref="K12:L12"/>
    <mergeCell ref="K14:L14"/>
    <mergeCell ref="A111:J111"/>
    <mergeCell ref="A29:M29"/>
    <mergeCell ref="K30:L30"/>
    <mergeCell ref="K90:L90"/>
    <mergeCell ref="K91:L91"/>
    <mergeCell ref="K100:L100"/>
    <mergeCell ref="A27:B27"/>
    <mergeCell ref="K27:L27"/>
    <mergeCell ref="A32:M32"/>
    <mergeCell ref="A31:B31"/>
    <mergeCell ref="K31:L31"/>
    <mergeCell ref="A33:M35"/>
    <mergeCell ref="A109:M109"/>
    <mergeCell ref="K102:L102"/>
    <mergeCell ref="K103:L103"/>
    <mergeCell ref="K104:L104"/>
    <mergeCell ref="K105:L105"/>
    <mergeCell ref="K106:L106"/>
    <mergeCell ref="K107:L107"/>
    <mergeCell ref="K108:L108"/>
    <mergeCell ref="A108:B108"/>
    <mergeCell ref="A103:B103"/>
    <mergeCell ref="A104:B104"/>
    <mergeCell ref="A105:B105"/>
    <mergeCell ref="K37:L37"/>
    <mergeCell ref="A20:B20"/>
    <mergeCell ref="A21:B21"/>
    <mergeCell ref="K23:L23"/>
    <mergeCell ref="K24:L24"/>
    <mergeCell ref="A25:M25"/>
    <mergeCell ref="K26:L26"/>
    <mergeCell ref="A28:B28"/>
    <mergeCell ref="K28:L28"/>
    <mergeCell ref="K20:L20"/>
    <mergeCell ref="K21:L21"/>
    <mergeCell ref="A22:M22"/>
    <mergeCell ref="A41:B41"/>
    <mergeCell ref="A42:B42"/>
    <mergeCell ref="A44:B44"/>
    <mergeCell ref="A45:B45"/>
    <mergeCell ref="K42:L42"/>
    <mergeCell ref="K44:L44"/>
    <mergeCell ref="K45:L45"/>
    <mergeCell ref="K46:L46"/>
    <mergeCell ref="K47:L47"/>
    <mergeCell ref="A26:B26"/>
    <mergeCell ref="A30:B30"/>
    <mergeCell ref="A23:B23"/>
    <mergeCell ref="A24:B24"/>
    <mergeCell ref="A36:B36"/>
    <mergeCell ref="A37:B37"/>
    <mergeCell ref="A38:B38"/>
    <mergeCell ref="A39:B39"/>
    <mergeCell ref="A40:B40"/>
    <mergeCell ref="K38:L38"/>
    <mergeCell ref="K39:L39"/>
    <mergeCell ref="K40:L40"/>
    <mergeCell ref="K41:L41"/>
    <mergeCell ref="K60:L60"/>
    <mergeCell ref="A43:M43"/>
    <mergeCell ref="K48:L48"/>
    <mergeCell ref="K49:L49"/>
    <mergeCell ref="K50:L50"/>
    <mergeCell ref="K51:L51"/>
    <mergeCell ref="K52:L52"/>
    <mergeCell ref="K53:L53"/>
    <mergeCell ref="A57:B57"/>
    <mergeCell ref="A58:B58"/>
    <mergeCell ref="A59:B59"/>
    <mergeCell ref="A60:B60"/>
    <mergeCell ref="A52:B5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1:B51"/>
    <mergeCell ref="K55:L55"/>
    <mergeCell ref="K66:L66"/>
    <mergeCell ref="A72:B72"/>
    <mergeCell ref="A73:B73"/>
    <mergeCell ref="A74:B74"/>
    <mergeCell ref="A75:B75"/>
    <mergeCell ref="K56:L56"/>
    <mergeCell ref="K57:L57"/>
    <mergeCell ref="K58:L58"/>
    <mergeCell ref="K59:L59"/>
    <mergeCell ref="K54:L54"/>
    <mergeCell ref="A76:B76"/>
    <mergeCell ref="A66:B66"/>
    <mergeCell ref="A67:B67"/>
    <mergeCell ref="A68:B68"/>
    <mergeCell ref="A70:B70"/>
    <mergeCell ref="A71:B71"/>
    <mergeCell ref="C61:O61"/>
    <mergeCell ref="A62:B62"/>
    <mergeCell ref="A61:B61"/>
    <mergeCell ref="A63:B63"/>
    <mergeCell ref="A64:B64"/>
    <mergeCell ref="A65:B65"/>
    <mergeCell ref="C62:M62"/>
    <mergeCell ref="K64:L64"/>
    <mergeCell ref="K65:L65"/>
    <mergeCell ref="K67:L67"/>
    <mergeCell ref="K68:L68"/>
    <mergeCell ref="K70:L70"/>
    <mergeCell ref="K71:L71"/>
    <mergeCell ref="K72:L72"/>
    <mergeCell ref="A69:M69"/>
    <mergeCell ref="K75:L75"/>
    <mergeCell ref="K76:L76"/>
    <mergeCell ref="K77:L77"/>
    <mergeCell ref="K87:L87"/>
    <mergeCell ref="K78:L78"/>
    <mergeCell ref="K79:L79"/>
    <mergeCell ref="K80:L80"/>
    <mergeCell ref="K81:L81"/>
    <mergeCell ref="K82:L82"/>
    <mergeCell ref="K73:L73"/>
    <mergeCell ref="K74:L74"/>
    <mergeCell ref="K83:L83"/>
    <mergeCell ref="K84:L84"/>
    <mergeCell ref="K85:L85"/>
    <mergeCell ref="K86:L86"/>
    <mergeCell ref="A87:B87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98:B98"/>
    <mergeCell ref="A99:B99"/>
    <mergeCell ref="A100:B100"/>
    <mergeCell ref="A101:B101"/>
    <mergeCell ref="A102:B102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</mergeCells>
  <pageMargins left="0.7" right="0.7" top="0.2" bottom="0.28000000000000003" header="0.22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workbookViewId="0">
      <selection activeCell="B21" sqref="B21"/>
    </sheetView>
  </sheetViews>
  <sheetFormatPr defaultRowHeight="12.75"/>
  <cols>
    <col min="2" max="2" width="37.7109375" customWidth="1"/>
    <col min="6" max="6" width="10.85546875" customWidth="1"/>
    <col min="7" max="7" width="11.28515625" customWidth="1"/>
    <col min="8" max="8" width="9.42578125" bestFit="1" customWidth="1"/>
    <col min="9" max="9" width="10" bestFit="1" customWidth="1"/>
    <col min="10" max="10" width="12.140625" customWidth="1"/>
  </cols>
  <sheetData>
    <row r="1" spans="1:11" ht="15.75">
      <c r="A1" s="164" t="s">
        <v>105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 customHeight="1">
      <c r="A2" s="165" t="s">
        <v>6</v>
      </c>
      <c r="B2" s="165" t="s">
        <v>7</v>
      </c>
      <c r="C2" s="168" t="s">
        <v>106</v>
      </c>
      <c r="D2" s="169"/>
      <c r="E2" s="170"/>
      <c r="F2" s="168" t="s">
        <v>107</v>
      </c>
      <c r="G2" s="169"/>
      <c r="H2" s="170"/>
      <c r="I2" s="168" t="s">
        <v>108</v>
      </c>
      <c r="J2" s="169"/>
      <c r="K2" s="170"/>
    </row>
    <row r="3" spans="1:11" ht="12.75" customHeight="1">
      <c r="A3" s="166"/>
      <c r="B3" s="166"/>
      <c r="C3" s="171"/>
      <c r="D3" s="172"/>
      <c r="E3" s="173"/>
      <c r="F3" s="171"/>
      <c r="G3" s="172"/>
      <c r="H3" s="173"/>
      <c r="I3" s="171" t="s">
        <v>109</v>
      </c>
      <c r="J3" s="172"/>
      <c r="K3" s="173"/>
    </row>
    <row r="4" spans="1:11" ht="25.5">
      <c r="A4" s="167"/>
      <c r="B4" s="167"/>
      <c r="C4" s="24" t="s">
        <v>11</v>
      </c>
      <c r="D4" s="24" t="s">
        <v>12</v>
      </c>
      <c r="E4" s="24" t="s">
        <v>13</v>
      </c>
      <c r="F4" s="24" t="s">
        <v>11</v>
      </c>
      <c r="G4" s="24" t="s">
        <v>12</v>
      </c>
      <c r="H4" s="24" t="s">
        <v>13</v>
      </c>
      <c r="I4" s="24" t="s">
        <v>11</v>
      </c>
      <c r="J4" s="24" t="s">
        <v>12</v>
      </c>
      <c r="K4" s="24" t="s">
        <v>13</v>
      </c>
    </row>
    <row r="5" spans="1:11" ht="19.5" customHeight="1">
      <c r="A5" s="24" t="s">
        <v>17</v>
      </c>
      <c r="B5" s="23" t="s">
        <v>15</v>
      </c>
      <c r="C5" s="24">
        <v>64288.216999999997</v>
      </c>
      <c r="D5" s="24">
        <v>3986.0619999999999</v>
      </c>
      <c r="E5" s="36">
        <f>C5+D5</f>
        <v>68274.278999999995</v>
      </c>
      <c r="F5" s="87">
        <v>69285.000999999989</v>
      </c>
      <c r="G5" s="87">
        <v>2790.384</v>
      </c>
      <c r="H5" s="87">
        <v>72075.384999999995</v>
      </c>
      <c r="I5" s="84">
        <f>F5/C5-100%</f>
        <v>7.7724725201198108E-2</v>
      </c>
      <c r="J5" s="84">
        <f>G5/D5-100%</f>
        <v>-0.29996472709155053</v>
      </c>
      <c r="K5" s="84">
        <f>H5/E5-100%</f>
        <v>5.5674055525361199E-2</v>
      </c>
    </row>
    <row r="6" spans="1:11" ht="43.5" customHeight="1">
      <c r="A6" s="177" t="s">
        <v>227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22.5" customHeight="1">
      <c r="A7" s="28" t="s">
        <v>110</v>
      </c>
      <c r="B7" s="42" t="s">
        <v>44</v>
      </c>
      <c r="C7" s="28"/>
      <c r="D7" s="28"/>
      <c r="E7" s="28"/>
      <c r="F7" s="28"/>
      <c r="G7" s="28"/>
      <c r="H7" s="28"/>
      <c r="I7" s="28"/>
      <c r="J7" s="28"/>
      <c r="K7" s="28"/>
    </row>
    <row r="8" spans="1:11">
      <c r="A8" s="8"/>
      <c r="B8" s="27" t="s">
        <v>152</v>
      </c>
      <c r="C8" s="87">
        <v>12</v>
      </c>
      <c r="D8" s="87"/>
      <c r="E8" s="87">
        <v>12</v>
      </c>
      <c r="F8" s="10">
        <v>12</v>
      </c>
      <c r="G8" s="10"/>
      <c r="H8" s="10">
        <f>F8</f>
        <v>12</v>
      </c>
      <c r="I8" s="84">
        <f>F8/C8-100%</f>
        <v>0</v>
      </c>
      <c r="J8" s="84" t="e">
        <f>G8/D8</f>
        <v>#DIV/0!</v>
      </c>
      <c r="K8" s="84">
        <f>H8/E8-100%</f>
        <v>0</v>
      </c>
    </row>
    <row r="9" spans="1:11" ht="13.9" customHeight="1">
      <c r="A9" s="29" t="s">
        <v>17</v>
      </c>
      <c r="B9" s="26" t="s">
        <v>153</v>
      </c>
      <c r="C9" s="91">
        <v>145</v>
      </c>
      <c r="D9" s="91" t="s">
        <v>17</v>
      </c>
      <c r="E9" s="91">
        <v>145</v>
      </c>
      <c r="F9" s="29">
        <v>143</v>
      </c>
      <c r="G9" s="29"/>
      <c r="H9" s="87">
        <f t="shared" ref="H9:H23" si="0">F9</f>
        <v>143</v>
      </c>
      <c r="I9" s="84">
        <f t="shared" ref="I9:I10" si="1">F9/C9-100%</f>
        <v>-1.379310344827589E-2</v>
      </c>
      <c r="J9" s="29" t="s">
        <v>17</v>
      </c>
      <c r="K9" s="84">
        <f t="shared" ref="K9:K10" si="2">H9/E9-100%</f>
        <v>-1.379310344827589E-2</v>
      </c>
    </row>
    <row r="10" spans="1:11" ht="16.899999999999999" customHeight="1">
      <c r="A10" s="8"/>
      <c r="B10" s="8" t="s">
        <v>154</v>
      </c>
      <c r="C10" s="87">
        <v>519.89</v>
      </c>
      <c r="D10" s="87"/>
      <c r="E10" s="87">
        <f>C10</f>
        <v>519.89</v>
      </c>
      <c r="F10" s="10">
        <v>521.63</v>
      </c>
      <c r="G10" s="10"/>
      <c r="H10" s="87">
        <f t="shared" si="0"/>
        <v>521.63</v>
      </c>
      <c r="I10" s="84">
        <f t="shared" si="1"/>
        <v>3.3468618361576219E-3</v>
      </c>
      <c r="J10" s="8"/>
      <c r="K10" s="84">
        <f t="shared" si="2"/>
        <v>3.3468618361576219E-3</v>
      </c>
    </row>
    <row r="11" spans="1:11">
      <c r="A11" s="30"/>
      <c r="B11" s="31" t="s">
        <v>155</v>
      </c>
      <c r="C11" s="92"/>
      <c r="D11" s="92"/>
      <c r="E11" s="92"/>
      <c r="F11" s="30"/>
      <c r="G11" s="30"/>
      <c r="H11" s="87">
        <f t="shared" si="0"/>
        <v>0</v>
      </c>
      <c r="I11" s="84"/>
      <c r="J11" s="30"/>
      <c r="K11" s="84"/>
    </row>
    <row r="12" spans="1:11" ht="15.75" customHeight="1">
      <c r="A12" s="24"/>
      <c r="B12" s="23" t="s">
        <v>93</v>
      </c>
      <c r="C12" s="24">
        <v>276.48</v>
      </c>
      <c r="D12" s="24"/>
      <c r="E12" s="87">
        <f t="shared" ref="E12:E15" si="3">C12</f>
        <v>276.48</v>
      </c>
      <c r="F12" s="24">
        <v>271.89</v>
      </c>
      <c r="G12" s="24"/>
      <c r="H12" s="87">
        <f t="shared" si="0"/>
        <v>271.89</v>
      </c>
      <c r="I12" s="84">
        <f>F12/C12-100%</f>
        <v>-1.6601562500000111E-2</v>
      </c>
      <c r="J12" s="24"/>
      <c r="K12" s="84">
        <f>H12/E12-100%</f>
        <v>-1.6601562500000111E-2</v>
      </c>
    </row>
    <row r="13" spans="1:11">
      <c r="A13" s="24"/>
      <c r="B13" s="23" t="s">
        <v>94</v>
      </c>
      <c r="C13" s="24">
        <v>60.66</v>
      </c>
      <c r="D13" s="24"/>
      <c r="E13" s="87">
        <f t="shared" si="3"/>
        <v>60.66</v>
      </c>
      <c r="F13" s="24">
        <v>66.989999999999995</v>
      </c>
      <c r="G13" s="24"/>
      <c r="H13" s="87">
        <f t="shared" si="0"/>
        <v>66.989999999999995</v>
      </c>
      <c r="I13" s="84">
        <f t="shared" ref="I13:I15" si="4">F13/C13-100%</f>
        <v>0.10435212660731952</v>
      </c>
      <c r="J13" s="24"/>
      <c r="K13" s="84">
        <f t="shared" ref="K13:K15" si="5">H13/E13-100%</f>
        <v>0.10435212660731952</v>
      </c>
    </row>
    <row r="14" spans="1:11" ht="13.15" customHeight="1">
      <c r="A14" s="24"/>
      <c r="B14" s="23" t="s">
        <v>95</v>
      </c>
      <c r="C14" s="24">
        <v>28.75</v>
      </c>
      <c r="D14" s="24"/>
      <c r="E14" s="87">
        <f t="shared" si="3"/>
        <v>28.75</v>
      </c>
      <c r="F14" s="24">
        <v>28.75</v>
      </c>
      <c r="G14" s="24"/>
      <c r="H14" s="87">
        <f t="shared" si="0"/>
        <v>28.75</v>
      </c>
      <c r="I14" s="84">
        <f t="shared" si="4"/>
        <v>0</v>
      </c>
      <c r="J14" s="24"/>
      <c r="K14" s="84">
        <f t="shared" si="5"/>
        <v>0</v>
      </c>
    </row>
    <row r="15" spans="1:11" ht="17.45" customHeight="1">
      <c r="A15" s="24"/>
      <c r="B15" s="23" t="s">
        <v>96</v>
      </c>
      <c r="C15" s="24">
        <v>154</v>
      </c>
      <c r="D15" s="24"/>
      <c r="E15" s="87">
        <f t="shared" si="3"/>
        <v>154</v>
      </c>
      <c r="F15" s="24">
        <v>154</v>
      </c>
      <c r="G15" s="24"/>
      <c r="H15" s="87">
        <f t="shared" si="0"/>
        <v>154</v>
      </c>
      <c r="I15" s="84">
        <f t="shared" si="4"/>
        <v>0</v>
      </c>
      <c r="J15" s="24"/>
      <c r="K15" s="84">
        <f t="shared" si="5"/>
        <v>0</v>
      </c>
    </row>
    <row r="16" spans="1:11" ht="20.25" customHeight="1">
      <c r="A16" s="24">
        <v>2</v>
      </c>
      <c r="B16" s="39" t="s">
        <v>111</v>
      </c>
      <c r="C16" s="24"/>
      <c r="D16" s="24"/>
      <c r="E16" s="87"/>
      <c r="F16" s="24"/>
      <c r="G16" s="24"/>
      <c r="H16" s="87">
        <f t="shared" si="0"/>
        <v>0</v>
      </c>
      <c r="I16" s="84"/>
      <c r="J16" s="24"/>
      <c r="K16" s="84"/>
    </row>
    <row r="17" spans="1:13" ht="25.5" customHeight="1">
      <c r="A17" s="24"/>
      <c r="B17" s="8" t="s">
        <v>97</v>
      </c>
      <c r="C17" s="24">
        <v>2452</v>
      </c>
      <c r="D17" s="24"/>
      <c r="E17" s="87">
        <f t="shared" ref="E17:E20" si="6">C17</f>
        <v>2452</v>
      </c>
      <c r="F17" s="24">
        <v>2435</v>
      </c>
      <c r="G17" s="24"/>
      <c r="H17" s="87">
        <f t="shared" si="0"/>
        <v>2435</v>
      </c>
      <c r="I17" s="84">
        <f>F17/C17-100%</f>
        <v>-6.9331158238172819E-3</v>
      </c>
      <c r="J17" s="24"/>
      <c r="K17" s="84">
        <f>H17/E17-100%</f>
        <v>-6.9331158238172819E-3</v>
      </c>
    </row>
    <row r="18" spans="1:13" ht="24" customHeight="1">
      <c r="A18" s="24">
        <v>3</v>
      </c>
      <c r="B18" s="39" t="s">
        <v>112</v>
      </c>
      <c r="C18" s="24"/>
      <c r="D18" s="24"/>
      <c r="E18" s="87">
        <f t="shared" si="6"/>
        <v>0</v>
      </c>
      <c r="F18" s="24"/>
      <c r="G18" s="24"/>
      <c r="H18" s="87">
        <f t="shared" si="0"/>
        <v>0</v>
      </c>
      <c r="I18" s="84"/>
      <c r="J18" s="24"/>
      <c r="K18" s="84"/>
    </row>
    <row r="19" spans="1:13" ht="20.25" customHeight="1">
      <c r="A19" s="32"/>
      <c r="B19" s="33" t="s">
        <v>156</v>
      </c>
      <c r="C19" s="90">
        <v>24.16</v>
      </c>
      <c r="D19" s="90"/>
      <c r="E19" s="87">
        <f t="shared" si="6"/>
        <v>24.16</v>
      </c>
      <c r="F19" s="28">
        <v>28.452999999999999</v>
      </c>
      <c r="G19" s="28">
        <v>0</v>
      </c>
      <c r="H19" s="87">
        <f t="shared" si="0"/>
        <v>28.452999999999999</v>
      </c>
      <c r="I19" s="84">
        <f>F19/C19-100%</f>
        <v>0.17769039735099335</v>
      </c>
      <c r="J19" s="28"/>
      <c r="K19" s="84">
        <f>H19/E19-100%</f>
        <v>0.17769039735099335</v>
      </c>
    </row>
    <row r="20" spans="1:13" ht="21" customHeight="1">
      <c r="A20" s="8"/>
      <c r="B20" s="8" t="s">
        <v>101</v>
      </c>
      <c r="C20" s="87">
        <v>420000</v>
      </c>
      <c r="D20" s="8"/>
      <c r="E20" s="87">
        <f t="shared" si="6"/>
        <v>420000</v>
      </c>
      <c r="F20" s="10">
        <v>301465</v>
      </c>
      <c r="G20" s="8"/>
      <c r="H20" s="87">
        <f t="shared" si="0"/>
        <v>301465</v>
      </c>
      <c r="I20" s="84">
        <f t="shared" ref="I20:I23" si="7">F20/C20-100%</f>
        <v>-0.28222619047619046</v>
      </c>
      <c r="J20" s="8"/>
      <c r="K20" s="84">
        <f t="shared" ref="K20:K23" si="8">H20/E20-100%</f>
        <v>-0.28222619047619046</v>
      </c>
    </row>
    <row r="21" spans="1:13" ht="18.75" customHeight="1">
      <c r="A21" s="8"/>
      <c r="B21" s="8" t="s">
        <v>168</v>
      </c>
      <c r="C21" s="87">
        <v>17.2</v>
      </c>
      <c r="D21" s="8"/>
      <c r="E21" s="87">
        <f>C21</f>
        <v>17.2</v>
      </c>
      <c r="F21" s="46">
        <v>17.02</v>
      </c>
      <c r="G21" s="8"/>
      <c r="H21" s="87">
        <f t="shared" si="0"/>
        <v>17.02</v>
      </c>
      <c r="I21" s="84">
        <f t="shared" si="7"/>
        <v>-1.0465116279069764E-2</v>
      </c>
      <c r="J21" s="8"/>
      <c r="K21" s="84">
        <f t="shared" si="8"/>
        <v>-1.0465116279069764E-2</v>
      </c>
    </row>
    <row r="22" spans="1:13">
      <c r="A22" s="43">
        <v>4</v>
      </c>
      <c r="B22" s="44" t="s">
        <v>103</v>
      </c>
      <c r="C22" s="34"/>
      <c r="D22" s="34"/>
      <c r="E22" s="34"/>
      <c r="F22" s="34"/>
      <c r="G22" s="34"/>
      <c r="H22" s="87">
        <f t="shared" si="0"/>
        <v>0</v>
      </c>
      <c r="I22" s="84"/>
      <c r="J22" s="34"/>
      <c r="K22" s="84"/>
    </row>
    <row r="23" spans="1:13" ht="15.75" customHeight="1">
      <c r="A23" s="34"/>
      <c r="B23" s="35" t="s">
        <v>104</v>
      </c>
      <c r="C23" s="89">
        <v>176</v>
      </c>
      <c r="D23" s="89"/>
      <c r="E23" s="89">
        <v>176</v>
      </c>
      <c r="F23" s="43">
        <v>115</v>
      </c>
      <c r="G23" s="43"/>
      <c r="H23" s="87">
        <f t="shared" si="0"/>
        <v>115</v>
      </c>
      <c r="I23" s="84">
        <f t="shared" si="7"/>
        <v>-0.34659090909090906</v>
      </c>
      <c r="J23" s="34"/>
      <c r="K23" s="84">
        <f t="shared" si="8"/>
        <v>-0.34659090909090906</v>
      </c>
    </row>
    <row r="24" spans="1:13" ht="24.75" customHeight="1">
      <c r="A24" s="168" t="s">
        <v>221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70"/>
    </row>
    <row r="25" spans="1:13" ht="18.75" customHeight="1">
      <c r="A25" s="148" t="s">
        <v>214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47"/>
      <c r="M25" s="9"/>
    </row>
    <row r="26" spans="1:13" ht="7.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47"/>
      <c r="M26" s="9"/>
    </row>
    <row r="27" spans="1:13" ht="12.75" hidden="1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</row>
    <row r="28" spans="1:13">
      <c r="A28" s="34">
        <v>1</v>
      </c>
      <c r="B28" s="48" t="s">
        <v>169</v>
      </c>
      <c r="C28" s="54"/>
      <c r="D28" s="53"/>
      <c r="E28" s="58"/>
      <c r="F28" s="56"/>
      <c r="G28" s="51"/>
      <c r="H28" s="51"/>
      <c r="I28" s="34"/>
      <c r="J28" s="34"/>
      <c r="K28" s="34"/>
    </row>
    <row r="29" spans="1:13" ht="38.25">
      <c r="A29" s="34"/>
      <c r="B29" s="50" t="s">
        <v>170</v>
      </c>
      <c r="C29" s="55"/>
      <c r="D29" s="58">
        <v>1619.029</v>
      </c>
      <c r="E29" s="58">
        <f>SUM(D29)</f>
        <v>1619.029</v>
      </c>
      <c r="F29" s="58"/>
      <c r="G29" s="58">
        <v>1345.6949999999999</v>
      </c>
      <c r="H29" s="58">
        <f>G29</f>
        <v>1345.6949999999999</v>
      </c>
      <c r="I29" s="96"/>
      <c r="J29" s="84">
        <f>G29/D29-100%</f>
        <v>-0.16882588267412135</v>
      </c>
      <c r="K29" s="84">
        <f>SUM(J29)</f>
        <v>-0.16882588267412135</v>
      </c>
    </row>
    <row r="30" spans="1:13">
      <c r="A30" s="34"/>
      <c r="B30" s="50" t="s">
        <v>171</v>
      </c>
      <c r="C30" s="55"/>
      <c r="D30" s="58">
        <v>363.98500000000001</v>
      </c>
      <c r="E30" s="58">
        <f>D30</f>
        <v>363.98500000000001</v>
      </c>
      <c r="F30" s="58"/>
      <c r="G30" s="58">
        <v>0</v>
      </c>
      <c r="H30" s="58">
        <f t="shared" ref="H30:H49" si="9">G30</f>
        <v>0</v>
      </c>
      <c r="I30" s="96"/>
      <c r="J30" s="84">
        <f t="shared" ref="J30:J33" si="10">G30/D30-100%</f>
        <v>-1</v>
      </c>
      <c r="K30" s="84">
        <f t="shared" ref="K30:K33" si="11">SUM(J30)</f>
        <v>-1</v>
      </c>
    </row>
    <row r="31" spans="1:13">
      <c r="A31" s="34"/>
      <c r="B31" s="50" t="s">
        <v>173</v>
      </c>
      <c r="C31" s="55"/>
      <c r="D31" s="58">
        <v>766.26400000000001</v>
      </c>
      <c r="E31" s="58">
        <f>D31</f>
        <v>766.26400000000001</v>
      </c>
      <c r="F31" s="58"/>
      <c r="G31" s="58">
        <v>956.93499999999995</v>
      </c>
      <c r="H31" s="58">
        <f t="shared" si="9"/>
        <v>956.93499999999995</v>
      </c>
      <c r="I31" s="96"/>
      <c r="J31" s="84">
        <f t="shared" si="10"/>
        <v>0.2488319952392386</v>
      </c>
      <c r="K31" s="84">
        <f t="shared" si="11"/>
        <v>0.2488319952392386</v>
      </c>
    </row>
    <row r="32" spans="1:13">
      <c r="A32" s="34"/>
      <c r="B32" s="50" t="s">
        <v>174</v>
      </c>
      <c r="C32" s="55"/>
      <c r="D32" s="58">
        <v>486.78</v>
      </c>
      <c r="E32" s="58">
        <f>D32</f>
        <v>486.78</v>
      </c>
      <c r="F32" s="58"/>
      <c r="G32" s="58">
        <v>327.76</v>
      </c>
      <c r="H32" s="58">
        <f t="shared" si="9"/>
        <v>327.76</v>
      </c>
      <c r="I32" s="96"/>
      <c r="J32" s="84">
        <f t="shared" si="10"/>
        <v>-0.32667734911048107</v>
      </c>
      <c r="K32" s="84">
        <f t="shared" si="11"/>
        <v>-0.32667734911048107</v>
      </c>
    </row>
    <row r="33" spans="1:11">
      <c r="A33" s="34"/>
      <c r="B33" s="50" t="s">
        <v>175</v>
      </c>
      <c r="C33" s="55"/>
      <c r="D33" s="58">
        <v>0</v>
      </c>
      <c r="E33" s="58"/>
      <c r="F33" s="58"/>
      <c r="G33" s="58">
        <v>59</v>
      </c>
      <c r="H33" s="58">
        <f t="shared" si="9"/>
        <v>59</v>
      </c>
      <c r="I33" s="96"/>
      <c r="J33" s="84" t="e">
        <f t="shared" si="10"/>
        <v>#DIV/0!</v>
      </c>
      <c r="K33" s="84" t="e">
        <f t="shared" si="11"/>
        <v>#DIV/0!</v>
      </c>
    </row>
    <row r="34" spans="1:11">
      <c r="A34" s="34">
        <v>2</v>
      </c>
      <c r="B34" s="66" t="s">
        <v>176</v>
      </c>
      <c r="C34" s="54"/>
      <c r="D34" s="58"/>
      <c r="E34" s="58"/>
      <c r="F34" s="58"/>
      <c r="G34" s="58"/>
      <c r="H34" s="58">
        <f t="shared" si="9"/>
        <v>0</v>
      </c>
      <c r="I34" s="96"/>
      <c r="J34" s="84"/>
      <c r="K34" s="84"/>
    </row>
    <row r="35" spans="1:11" ht="25.5">
      <c r="A35" s="34"/>
      <c r="B35" s="50" t="s">
        <v>177</v>
      </c>
      <c r="C35" s="55"/>
      <c r="D35" s="58">
        <v>12</v>
      </c>
      <c r="E35" s="58">
        <v>12</v>
      </c>
      <c r="F35" s="58"/>
      <c r="G35" s="58">
        <v>12</v>
      </c>
      <c r="H35" s="58">
        <f t="shared" si="9"/>
        <v>12</v>
      </c>
      <c r="I35" s="96"/>
      <c r="J35" s="84">
        <f>G35/D35-100%</f>
        <v>0</v>
      </c>
      <c r="K35" s="84">
        <f>SUM(J35)</f>
        <v>0</v>
      </c>
    </row>
    <row r="36" spans="1:11" ht="25.5" customHeight="1">
      <c r="A36" s="34"/>
      <c r="B36" s="50" t="s">
        <v>178</v>
      </c>
      <c r="C36" s="55"/>
      <c r="D36" s="58">
        <v>82</v>
      </c>
      <c r="E36" s="58">
        <v>82</v>
      </c>
      <c r="F36" s="58"/>
      <c r="G36" s="58">
        <v>23</v>
      </c>
      <c r="H36" s="58">
        <f t="shared" si="9"/>
        <v>23</v>
      </c>
      <c r="I36" s="96"/>
      <c r="J36" s="84">
        <f>G36/D36-100%</f>
        <v>-0.71951219512195119</v>
      </c>
      <c r="K36" s="84">
        <f t="shared" ref="K36:K39" si="12">SUM(J36)</f>
        <v>-0.71951219512195119</v>
      </c>
    </row>
    <row r="37" spans="1:11">
      <c r="A37" s="34"/>
      <c r="B37" s="50" t="s">
        <v>171</v>
      </c>
      <c r="C37" s="55"/>
      <c r="D37" s="58">
        <v>35</v>
      </c>
      <c r="E37" s="58">
        <v>35</v>
      </c>
      <c r="F37" s="58"/>
      <c r="G37" s="58">
        <v>0</v>
      </c>
      <c r="H37" s="58">
        <f t="shared" si="9"/>
        <v>0</v>
      </c>
      <c r="I37" s="96"/>
      <c r="J37" s="84">
        <f t="shared" ref="J37:J39" si="13">G37/D37-100%</f>
        <v>-1</v>
      </c>
      <c r="K37" s="84">
        <f t="shared" si="12"/>
        <v>-1</v>
      </c>
    </row>
    <row r="38" spans="1:11">
      <c r="A38" s="34"/>
      <c r="B38" s="50" t="s">
        <v>179</v>
      </c>
      <c r="C38" s="55"/>
      <c r="D38" s="58">
        <v>40</v>
      </c>
      <c r="E38" s="58">
        <v>40</v>
      </c>
      <c r="F38" s="58"/>
      <c r="G38" s="58">
        <v>25</v>
      </c>
      <c r="H38" s="58">
        <f t="shared" si="9"/>
        <v>25</v>
      </c>
      <c r="I38" s="96"/>
      <c r="J38" s="84">
        <f t="shared" si="13"/>
        <v>-0.375</v>
      </c>
      <c r="K38" s="84">
        <f t="shared" si="12"/>
        <v>-0.375</v>
      </c>
    </row>
    <row r="39" spans="1:11">
      <c r="A39" s="34"/>
      <c r="B39" s="50" t="s">
        <v>174</v>
      </c>
      <c r="C39" s="55"/>
      <c r="D39" s="58">
        <v>7</v>
      </c>
      <c r="E39" s="58">
        <v>7</v>
      </c>
      <c r="F39" s="58"/>
      <c r="G39" s="58">
        <v>12</v>
      </c>
      <c r="H39" s="58">
        <f t="shared" si="9"/>
        <v>12</v>
      </c>
      <c r="I39" s="96"/>
      <c r="J39" s="84">
        <f t="shared" si="13"/>
        <v>0.71428571428571419</v>
      </c>
      <c r="K39" s="84">
        <f t="shared" si="12"/>
        <v>0.71428571428571419</v>
      </c>
    </row>
    <row r="40" spans="1:11">
      <c r="A40" s="34"/>
      <c r="B40" s="50" t="s">
        <v>175</v>
      </c>
      <c r="C40" s="55"/>
      <c r="D40" s="58">
        <v>0</v>
      </c>
      <c r="E40" s="58">
        <v>0</v>
      </c>
      <c r="F40" s="58"/>
      <c r="G40" s="58">
        <v>2</v>
      </c>
      <c r="H40" s="58">
        <f t="shared" si="9"/>
        <v>2</v>
      </c>
      <c r="I40" s="96"/>
      <c r="J40" s="84"/>
      <c r="K40" s="84"/>
    </row>
    <row r="41" spans="1:11">
      <c r="A41" s="34">
        <v>3</v>
      </c>
      <c r="B41" s="48" t="s">
        <v>180</v>
      </c>
      <c r="C41" s="54"/>
      <c r="D41" s="58"/>
      <c r="E41" s="58"/>
      <c r="F41" s="58"/>
      <c r="G41" s="58"/>
      <c r="H41" s="58">
        <f t="shared" si="9"/>
        <v>0</v>
      </c>
      <c r="I41" s="96"/>
      <c r="J41" s="84"/>
      <c r="K41" s="84"/>
    </row>
    <row r="42" spans="1:11" ht="25.5">
      <c r="A42" s="34"/>
      <c r="B42" s="50" t="s">
        <v>181</v>
      </c>
      <c r="C42" s="55"/>
      <c r="D42" s="58">
        <v>10.4</v>
      </c>
      <c r="E42" s="58">
        <f>D42</f>
        <v>10.4</v>
      </c>
      <c r="F42" s="58"/>
      <c r="G42" s="58">
        <v>0</v>
      </c>
      <c r="H42" s="58">
        <f t="shared" si="9"/>
        <v>0</v>
      </c>
      <c r="I42" s="96"/>
      <c r="J42" s="84">
        <f>G42/D42-100%</f>
        <v>-1</v>
      </c>
      <c r="K42" s="84">
        <f>H42/D42-100%</f>
        <v>-1</v>
      </c>
    </row>
    <row r="43" spans="1:11" ht="25.5" hidden="1">
      <c r="A43" s="34"/>
      <c r="B43" s="50" t="s">
        <v>182</v>
      </c>
      <c r="C43" s="55"/>
      <c r="D43" s="58">
        <v>0</v>
      </c>
      <c r="E43" s="58">
        <f>D43</f>
        <v>0</v>
      </c>
      <c r="F43" s="58"/>
      <c r="G43" s="58"/>
      <c r="H43" s="58">
        <f t="shared" si="9"/>
        <v>0</v>
      </c>
      <c r="I43" s="96"/>
      <c r="J43" s="84" t="e">
        <f t="shared" ref="J43:J46" si="14">G43/D43-100%</f>
        <v>#DIV/0!</v>
      </c>
      <c r="K43" s="84" t="e">
        <f t="shared" ref="K43:K46" si="15">H43/D43-100%</f>
        <v>#DIV/0!</v>
      </c>
    </row>
    <row r="44" spans="1:11" ht="25.5">
      <c r="A44" s="34"/>
      <c r="B44" s="50" t="s">
        <v>183</v>
      </c>
      <c r="C44" s="55"/>
      <c r="D44" s="58">
        <v>19.2</v>
      </c>
      <c r="E44" s="58">
        <f>D44</f>
        <v>19.2</v>
      </c>
      <c r="F44" s="58"/>
      <c r="G44" s="58">
        <v>38.277000000000001</v>
      </c>
      <c r="H44" s="58">
        <f t="shared" si="9"/>
        <v>38.277000000000001</v>
      </c>
      <c r="I44" s="96"/>
      <c r="J44" s="84">
        <f t="shared" si="14"/>
        <v>0.99359375000000005</v>
      </c>
      <c r="K44" s="84">
        <f t="shared" si="15"/>
        <v>0.99359375000000005</v>
      </c>
    </row>
    <row r="45" spans="1:11" ht="25.5">
      <c r="A45" s="34"/>
      <c r="B45" s="50" t="s">
        <v>185</v>
      </c>
      <c r="C45" s="55"/>
      <c r="D45" s="58">
        <v>0</v>
      </c>
      <c r="E45" s="58">
        <f>D45</f>
        <v>0</v>
      </c>
      <c r="F45" s="58"/>
      <c r="G45" s="58">
        <v>29.5</v>
      </c>
      <c r="H45" s="58">
        <f t="shared" si="9"/>
        <v>29.5</v>
      </c>
      <c r="I45" s="96"/>
      <c r="J45" s="84" t="e">
        <f t="shared" si="14"/>
        <v>#DIV/0!</v>
      </c>
      <c r="K45" s="84" t="e">
        <f t="shared" si="15"/>
        <v>#DIV/0!</v>
      </c>
    </row>
    <row r="46" spans="1:11">
      <c r="A46" s="34"/>
      <c r="B46" s="50" t="s">
        <v>174</v>
      </c>
      <c r="C46" s="55"/>
      <c r="D46" s="58"/>
      <c r="E46" s="58"/>
      <c r="F46" s="58"/>
      <c r="G46" s="58">
        <v>27.25</v>
      </c>
      <c r="H46" s="58">
        <f t="shared" si="9"/>
        <v>27.25</v>
      </c>
      <c r="I46" s="96"/>
      <c r="J46" s="84" t="e">
        <f t="shared" si="14"/>
        <v>#DIV/0!</v>
      </c>
      <c r="K46" s="84" t="e">
        <f t="shared" si="15"/>
        <v>#DIV/0!</v>
      </c>
    </row>
    <row r="47" spans="1:11">
      <c r="A47" s="34">
        <v>4</v>
      </c>
      <c r="B47" s="48" t="s">
        <v>186</v>
      </c>
      <c r="C47" s="54"/>
      <c r="D47" s="58"/>
      <c r="E47" s="58"/>
      <c r="F47" s="58"/>
      <c r="G47" s="58"/>
      <c r="H47" s="58">
        <f t="shared" si="9"/>
        <v>0</v>
      </c>
      <c r="I47" s="96"/>
      <c r="J47" s="84"/>
      <c r="K47" s="84"/>
    </row>
    <row r="48" spans="1:11" ht="25.5">
      <c r="A48" s="34"/>
      <c r="B48" s="50" t="s">
        <v>187</v>
      </c>
      <c r="C48" s="55"/>
      <c r="D48" s="58">
        <v>1</v>
      </c>
      <c r="E48" s="58">
        <v>0</v>
      </c>
      <c r="F48" s="58"/>
      <c r="G48" s="58">
        <v>0</v>
      </c>
      <c r="H48" s="58">
        <f t="shared" si="9"/>
        <v>0</v>
      </c>
      <c r="I48" s="96"/>
      <c r="J48" s="84">
        <f>G48/D48-100%</f>
        <v>-1</v>
      </c>
      <c r="K48" s="84">
        <f>H48/D48-100%</f>
        <v>-1</v>
      </c>
    </row>
    <row r="49" spans="1:13" ht="25.5">
      <c r="A49" s="34"/>
      <c r="B49" s="50" t="s">
        <v>188</v>
      </c>
      <c r="C49" s="55"/>
      <c r="D49" s="58">
        <v>1</v>
      </c>
      <c r="E49" s="58">
        <v>0</v>
      </c>
      <c r="F49" s="58"/>
      <c r="G49" s="58">
        <v>0</v>
      </c>
      <c r="H49" s="58">
        <f t="shared" si="9"/>
        <v>0</v>
      </c>
      <c r="I49" s="96"/>
      <c r="J49" s="84">
        <f t="shared" ref="J49" si="16">G49/D49</f>
        <v>0</v>
      </c>
      <c r="K49" s="84">
        <f t="shared" ref="K49" si="17">H49/D49</f>
        <v>0</v>
      </c>
      <c r="L49" s="9"/>
      <c r="M49" s="9"/>
    </row>
    <row r="50" spans="1:13" ht="12.75" customHeight="1">
      <c r="A50" s="174" t="s">
        <v>215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6"/>
      <c r="L50" s="67"/>
      <c r="M50" s="67"/>
    </row>
    <row r="51" spans="1:13">
      <c r="A51" s="34">
        <v>1</v>
      </c>
      <c r="B51" s="66" t="s">
        <v>169</v>
      </c>
      <c r="C51" s="54"/>
      <c r="D51" s="54"/>
      <c r="E51" s="54"/>
      <c r="F51" s="54"/>
      <c r="G51" s="54"/>
      <c r="H51" s="54"/>
      <c r="I51" s="34"/>
      <c r="J51" s="34"/>
      <c r="K51" s="34"/>
      <c r="L51" s="9"/>
      <c r="M51" s="9"/>
    </row>
    <row r="52" spans="1:13" ht="25.5">
      <c r="A52" s="34"/>
      <c r="B52" s="76" t="s">
        <v>193</v>
      </c>
      <c r="C52" s="58">
        <v>5482.2929999999997</v>
      </c>
      <c r="D52" s="58"/>
      <c r="E52" s="58">
        <f>C52</f>
        <v>5482.2929999999997</v>
      </c>
      <c r="F52" s="58">
        <v>3221.4070000000002</v>
      </c>
      <c r="G52" s="58"/>
      <c r="H52" s="58">
        <f>F52</f>
        <v>3221.4070000000002</v>
      </c>
      <c r="I52" s="84">
        <f>F52/C52-100%</f>
        <v>-0.41239787804117722</v>
      </c>
      <c r="J52" s="34"/>
      <c r="K52" s="84">
        <f>SUM(I52)</f>
        <v>-0.41239787804117722</v>
      </c>
    </row>
    <row r="53" spans="1:13">
      <c r="A53" s="34"/>
      <c r="B53" s="76" t="s">
        <v>194</v>
      </c>
      <c r="C53" s="58">
        <v>103</v>
      </c>
      <c r="D53" s="58"/>
      <c r="E53" s="58">
        <f>C53</f>
        <v>103</v>
      </c>
      <c r="F53" s="58">
        <v>97.531000000000006</v>
      </c>
      <c r="G53" s="58"/>
      <c r="H53" s="58">
        <f t="shared" ref="H53:H74" si="18">F53</f>
        <v>97.531000000000006</v>
      </c>
      <c r="I53" s="84">
        <f t="shared" ref="I53:I56" si="19">F53/C53-100%</f>
        <v>-5.3097087378640717E-2</v>
      </c>
      <c r="J53" s="34"/>
      <c r="K53" s="84">
        <f t="shared" ref="K53:K56" si="20">SUM(I53)</f>
        <v>-5.3097087378640717E-2</v>
      </c>
    </row>
    <row r="54" spans="1:13">
      <c r="A54" s="34"/>
      <c r="B54" s="76" t="s">
        <v>195</v>
      </c>
      <c r="C54" s="58">
        <v>796.37300000000005</v>
      </c>
      <c r="D54" s="58"/>
      <c r="E54" s="58">
        <f>C54</f>
        <v>796.37300000000005</v>
      </c>
      <c r="F54" s="58">
        <v>692.37099999999998</v>
      </c>
      <c r="G54" s="58"/>
      <c r="H54" s="58">
        <f t="shared" si="18"/>
        <v>692.37099999999998</v>
      </c>
      <c r="I54" s="84">
        <f t="shared" si="19"/>
        <v>-0.13059458319154471</v>
      </c>
      <c r="J54" s="34"/>
      <c r="K54" s="84">
        <f t="shared" si="20"/>
        <v>-0.13059458319154471</v>
      </c>
    </row>
    <row r="55" spans="1:13">
      <c r="A55" s="34"/>
      <c r="B55" s="76" t="s">
        <v>196</v>
      </c>
      <c r="C55" s="58">
        <v>4313.3109999999997</v>
      </c>
      <c r="D55" s="58"/>
      <c r="E55" s="58">
        <f>C55</f>
        <v>4313.3109999999997</v>
      </c>
      <c r="F55" s="58">
        <v>2257.33</v>
      </c>
      <c r="G55" s="58"/>
      <c r="H55" s="58">
        <f t="shared" si="18"/>
        <v>2257.33</v>
      </c>
      <c r="I55" s="84">
        <f t="shared" si="19"/>
        <v>-0.47665957775824652</v>
      </c>
      <c r="J55" s="34"/>
      <c r="K55" s="84">
        <f t="shared" si="20"/>
        <v>-0.47665957775824652</v>
      </c>
    </row>
    <row r="56" spans="1:13">
      <c r="A56" s="34"/>
      <c r="B56" s="76" t="s">
        <v>197</v>
      </c>
      <c r="C56" s="58">
        <v>269.60599999999999</v>
      </c>
      <c r="D56" s="58"/>
      <c r="E56" s="58">
        <f>C56</f>
        <v>269.60599999999999</v>
      </c>
      <c r="F56" s="58">
        <v>174.17500000000001</v>
      </c>
      <c r="G56" s="58"/>
      <c r="H56" s="58">
        <f t="shared" si="18"/>
        <v>174.17500000000001</v>
      </c>
      <c r="I56" s="84">
        <f t="shared" si="19"/>
        <v>-0.353964674376683</v>
      </c>
      <c r="J56" s="34"/>
      <c r="K56" s="84">
        <f t="shared" si="20"/>
        <v>-0.353964674376683</v>
      </c>
    </row>
    <row r="57" spans="1:13">
      <c r="A57" s="34">
        <v>2</v>
      </c>
      <c r="B57" s="66" t="s">
        <v>176</v>
      </c>
      <c r="C57" s="59"/>
      <c r="D57" s="59"/>
      <c r="E57" s="59"/>
      <c r="F57" s="59"/>
      <c r="G57" s="59"/>
      <c r="H57" s="58">
        <f t="shared" si="18"/>
        <v>0</v>
      </c>
      <c r="I57" s="84"/>
      <c r="J57" s="34"/>
      <c r="K57" s="84"/>
    </row>
    <row r="58" spans="1:13" ht="25.5">
      <c r="A58" s="34"/>
      <c r="B58" s="76" t="s">
        <v>198</v>
      </c>
      <c r="C58" s="58"/>
      <c r="D58" s="58"/>
      <c r="E58" s="58"/>
      <c r="F58" s="58"/>
      <c r="G58" s="58"/>
      <c r="H58" s="58">
        <f t="shared" si="18"/>
        <v>0</v>
      </c>
      <c r="I58" s="84"/>
      <c r="J58" s="34"/>
      <c r="K58" s="84"/>
    </row>
    <row r="59" spans="1:13">
      <c r="A59" s="34"/>
      <c r="B59" s="76" t="s">
        <v>194</v>
      </c>
      <c r="C59" s="58">
        <v>3.29</v>
      </c>
      <c r="D59" s="58"/>
      <c r="E59" s="58">
        <f>C59</f>
        <v>3.29</v>
      </c>
      <c r="F59" s="58">
        <v>2.6659999999999999</v>
      </c>
      <c r="G59" s="58"/>
      <c r="H59" s="58">
        <f t="shared" si="18"/>
        <v>2.6659999999999999</v>
      </c>
      <c r="I59" s="84">
        <f>F59/C59-100%</f>
        <v>-0.18966565349544073</v>
      </c>
      <c r="J59" s="34"/>
      <c r="K59" s="84">
        <f>SUM(I59)</f>
        <v>-0.18966565349544073</v>
      </c>
    </row>
    <row r="60" spans="1:13">
      <c r="A60" s="34"/>
      <c r="B60" s="76" t="s">
        <v>199</v>
      </c>
      <c r="C60" s="58">
        <v>269.3</v>
      </c>
      <c r="D60" s="58"/>
      <c r="E60" s="58">
        <f>C60</f>
        <v>269.3</v>
      </c>
      <c r="F60" s="58">
        <v>216.892</v>
      </c>
      <c r="G60" s="58"/>
      <c r="H60" s="58">
        <f t="shared" si="18"/>
        <v>216.892</v>
      </c>
      <c r="I60" s="84">
        <f t="shared" ref="I60:I62" si="21">F60/C60-100%</f>
        <v>-0.19460824359450435</v>
      </c>
      <c r="J60" s="34"/>
      <c r="K60" s="84">
        <f t="shared" ref="K60:K62" si="22">SUM(I60)</f>
        <v>-0.19460824359450435</v>
      </c>
    </row>
    <row r="61" spans="1:13">
      <c r="A61" s="34"/>
      <c r="B61" s="76" t="s">
        <v>200</v>
      </c>
      <c r="C61" s="58">
        <v>407.4</v>
      </c>
      <c r="D61" s="58"/>
      <c r="E61" s="58">
        <f>C61</f>
        <v>407.4</v>
      </c>
      <c r="F61" s="58">
        <v>231.22200000000001</v>
      </c>
      <c r="G61" s="58"/>
      <c r="H61" s="58">
        <f t="shared" si="18"/>
        <v>231.22200000000001</v>
      </c>
      <c r="I61" s="84">
        <f t="shared" si="21"/>
        <v>-0.43244477172312223</v>
      </c>
      <c r="J61" s="34"/>
      <c r="K61" s="84">
        <f t="shared" si="22"/>
        <v>-0.43244477172312223</v>
      </c>
    </row>
    <row r="62" spans="1:13">
      <c r="A62" s="34"/>
      <c r="B62" s="76" t="s">
        <v>197</v>
      </c>
      <c r="C62" s="58">
        <v>45</v>
      </c>
      <c r="D62" s="58"/>
      <c r="E62" s="58">
        <f>C62</f>
        <v>45</v>
      </c>
      <c r="F62" s="58">
        <v>31</v>
      </c>
      <c r="G62" s="58"/>
      <c r="H62" s="58">
        <f t="shared" si="18"/>
        <v>31</v>
      </c>
      <c r="I62" s="84">
        <f t="shared" si="21"/>
        <v>-0.31111111111111112</v>
      </c>
      <c r="J62" s="34"/>
      <c r="K62" s="84">
        <f t="shared" si="22"/>
        <v>-0.31111111111111112</v>
      </c>
    </row>
    <row r="63" spans="1:13">
      <c r="A63" s="34">
        <v>3</v>
      </c>
      <c r="B63" s="66" t="s">
        <v>180</v>
      </c>
      <c r="C63" s="59"/>
      <c r="D63" s="59"/>
      <c r="E63" s="59"/>
      <c r="F63" s="59"/>
      <c r="G63" s="59"/>
      <c r="H63" s="58">
        <f t="shared" si="18"/>
        <v>0</v>
      </c>
      <c r="I63" s="84"/>
      <c r="J63" s="34"/>
      <c r="K63" s="84"/>
    </row>
    <row r="64" spans="1:13" ht="25.5">
      <c r="A64" s="34"/>
      <c r="B64" s="76" t="s">
        <v>201</v>
      </c>
      <c r="C64" s="57"/>
      <c r="D64" s="57"/>
      <c r="E64" s="57"/>
      <c r="F64" s="57"/>
      <c r="G64" s="58"/>
      <c r="H64" s="58">
        <f t="shared" si="18"/>
        <v>0</v>
      </c>
      <c r="I64" s="84"/>
      <c r="J64" s="34"/>
      <c r="K64" s="84"/>
    </row>
    <row r="65" spans="1:11">
      <c r="A65" s="34"/>
      <c r="B65" s="76" t="s">
        <v>202</v>
      </c>
      <c r="C65" s="57">
        <v>8.2999999999999998E-5</v>
      </c>
      <c r="D65" s="57"/>
      <c r="E65" s="57">
        <v>8.2999999999999998E-5</v>
      </c>
      <c r="F65" s="57">
        <v>1E-4</v>
      </c>
      <c r="G65" s="58"/>
      <c r="H65" s="58">
        <f t="shared" si="18"/>
        <v>1E-4</v>
      </c>
      <c r="I65" s="84">
        <f>F65/C65-100%</f>
        <v>0.20481927710843384</v>
      </c>
      <c r="J65" s="34"/>
      <c r="K65" s="84">
        <f>SUM(I65)</f>
        <v>0.20481927710843384</v>
      </c>
    </row>
    <row r="66" spans="1:11">
      <c r="A66" s="34"/>
      <c r="B66" s="76" t="s">
        <v>203</v>
      </c>
      <c r="C66" s="57">
        <v>6.8100000000000001E-3</v>
      </c>
      <c r="D66" s="57"/>
      <c r="E66" s="57">
        <v>6.8100000000000001E-3</v>
      </c>
      <c r="F66" s="57">
        <v>5.3E-3</v>
      </c>
      <c r="G66" s="58"/>
      <c r="H66" s="58">
        <f t="shared" si="18"/>
        <v>5.3E-3</v>
      </c>
      <c r="I66" s="84">
        <f t="shared" ref="I66:I68" si="23">F66/C66-100%</f>
        <v>-0.22173274596182091</v>
      </c>
      <c r="J66" s="34"/>
      <c r="K66" s="84">
        <f t="shared" ref="K66:K68" si="24">SUM(I66)</f>
        <v>-0.22173274596182091</v>
      </c>
    </row>
    <row r="67" spans="1:11">
      <c r="A67" s="34"/>
      <c r="B67" s="76" t="s">
        <v>204</v>
      </c>
      <c r="C67" s="57">
        <v>1.0370000000000001E-2</v>
      </c>
      <c r="D67" s="57"/>
      <c r="E67" s="57">
        <v>1.0370000000000001E-2</v>
      </c>
      <c r="F67" s="57">
        <v>5.5999999999999999E-3</v>
      </c>
      <c r="G67" s="58"/>
      <c r="H67" s="58">
        <f t="shared" si="18"/>
        <v>5.5999999999999999E-3</v>
      </c>
      <c r="I67" s="84">
        <f t="shared" si="23"/>
        <v>-0.45998071359691417</v>
      </c>
      <c r="J67" s="34"/>
      <c r="K67" s="84">
        <f t="shared" si="24"/>
        <v>-0.45998071359691417</v>
      </c>
    </row>
    <row r="68" spans="1:11">
      <c r="A68" s="34"/>
      <c r="B68" s="76" t="s">
        <v>205</v>
      </c>
      <c r="C68" s="57">
        <v>2.4629999999999999E-2</v>
      </c>
      <c r="D68" s="57"/>
      <c r="E68" s="57">
        <v>2.4629999999999999E-2</v>
      </c>
      <c r="F68" s="57">
        <v>1.7000000000000001E-2</v>
      </c>
      <c r="G68" s="58"/>
      <c r="H68" s="58">
        <f t="shared" si="18"/>
        <v>1.7000000000000001E-2</v>
      </c>
      <c r="I68" s="84">
        <f t="shared" si="23"/>
        <v>-0.30978481526593582</v>
      </c>
      <c r="J68" s="34"/>
      <c r="K68" s="84">
        <f t="shared" si="24"/>
        <v>-0.30978481526593582</v>
      </c>
    </row>
    <row r="69" spans="1:11">
      <c r="A69" s="34">
        <v>4</v>
      </c>
      <c r="B69" s="66" t="s">
        <v>186</v>
      </c>
      <c r="C69" s="59"/>
      <c r="D69" s="59"/>
      <c r="E69" s="59"/>
      <c r="F69" s="59"/>
      <c r="G69" s="59"/>
      <c r="H69" s="58">
        <f t="shared" si="18"/>
        <v>0</v>
      </c>
      <c r="I69" s="84"/>
      <c r="J69" s="34"/>
      <c r="K69" s="84"/>
    </row>
    <row r="70" spans="1:11" ht="25.5">
      <c r="A70" s="34"/>
      <c r="B70" s="76" t="s">
        <v>206</v>
      </c>
      <c r="C70" s="58"/>
      <c r="D70" s="58"/>
      <c r="E70" s="58"/>
      <c r="F70" s="58"/>
      <c r="G70" s="58"/>
      <c r="H70" s="58">
        <f t="shared" si="18"/>
        <v>0</v>
      </c>
      <c r="I70" s="84"/>
      <c r="J70" s="34"/>
      <c r="K70" s="84"/>
    </row>
    <row r="71" spans="1:11">
      <c r="A71" s="34"/>
      <c r="B71" s="76" t="s">
        <v>202</v>
      </c>
      <c r="C71" s="58">
        <v>0.3</v>
      </c>
      <c r="D71" s="58"/>
      <c r="E71" s="58">
        <f>C71</f>
        <v>0.3</v>
      </c>
      <c r="F71" s="58">
        <v>22</v>
      </c>
      <c r="G71" s="58"/>
      <c r="H71" s="58">
        <f t="shared" si="18"/>
        <v>22</v>
      </c>
      <c r="I71" s="36">
        <f>F71/C71-100%</f>
        <v>72.333333333333343</v>
      </c>
      <c r="J71" s="34"/>
      <c r="K71" s="84">
        <v>0.72330000000000005</v>
      </c>
    </row>
    <row r="72" spans="1:11">
      <c r="A72" s="34"/>
      <c r="B72" s="76" t="s">
        <v>203</v>
      </c>
      <c r="C72" s="58">
        <v>0.3</v>
      </c>
      <c r="D72" s="58"/>
      <c r="E72" s="58">
        <f>C72</f>
        <v>0.3</v>
      </c>
      <c r="F72" s="58">
        <v>21.1</v>
      </c>
      <c r="G72" s="58"/>
      <c r="H72" s="58">
        <f t="shared" si="18"/>
        <v>21.1</v>
      </c>
      <c r="I72" s="36">
        <f t="shared" ref="I72:I73" si="25">F72/C72-100%</f>
        <v>69.333333333333343</v>
      </c>
      <c r="J72" s="34"/>
      <c r="K72" s="84">
        <v>0.69330000000000003</v>
      </c>
    </row>
    <row r="73" spans="1:11">
      <c r="A73" s="34"/>
      <c r="B73" s="76" t="s">
        <v>196</v>
      </c>
      <c r="C73" s="58">
        <v>0.9</v>
      </c>
      <c r="D73" s="58"/>
      <c r="E73" s="58">
        <f>C73</f>
        <v>0.9</v>
      </c>
      <c r="F73" s="58">
        <v>44.3</v>
      </c>
      <c r="G73" s="58"/>
      <c r="H73" s="58">
        <f t="shared" si="18"/>
        <v>44.3</v>
      </c>
      <c r="I73" s="36">
        <f t="shared" si="25"/>
        <v>48.222222222222214</v>
      </c>
      <c r="J73" s="34"/>
      <c r="K73" s="84">
        <v>0.48220000000000002</v>
      </c>
    </row>
    <row r="74" spans="1:11">
      <c r="A74" s="34"/>
      <c r="B74" s="76" t="s">
        <v>197</v>
      </c>
      <c r="C74" s="58">
        <v>0</v>
      </c>
      <c r="D74" s="58"/>
      <c r="E74" s="58">
        <f>C74</f>
        <v>0</v>
      </c>
      <c r="F74" s="58">
        <v>52.3</v>
      </c>
      <c r="G74" s="58"/>
      <c r="H74" s="58">
        <f t="shared" si="18"/>
        <v>52.3</v>
      </c>
      <c r="I74" s="84" t="e">
        <f t="shared" ref="I74" si="26">F74/C74</f>
        <v>#DIV/0!</v>
      </c>
      <c r="J74" s="34"/>
      <c r="K74" s="84" t="e">
        <f t="shared" ref="K74" si="27">H74/E74</f>
        <v>#DIV/0!</v>
      </c>
    </row>
    <row r="75" spans="1:11" hidden="1">
      <c r="A75" s="174" t="s">
        <v>208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6"/>
    </row>
    <row r="76" spans="1:11" hidden="1">
      <c r="A76" s="34"/>
      <c r="B76" s="66" t="s">
        <v>169</v>
      </c>
      <c r="C76" s="54"/>
      <c r="D76" s="54"/>
      <c r="E76" s="54"/>
      <c r="F76" s="54"/>
      <c r="G76" s="54"/>
      <c r="H76" s="54"/>
      <c r="I76" s="34"/>
      <c r="J76" s="34"/>
      <c r="K76" s="34"/>
    </row>
    <row r="77" spans="1:11" ht="25.5" hidden="1">
      <c r="A77" s="34"/>
      <c r="B77" s="76" t="s">
        <v>209</v>
      </c>
      <c r="C77" s="70"/>
      <c r="D77" s="58"/>
      <c r="E77" s="72"/>
      <c r="F77" s="58">
        <v>57.56</v>
      </c>
      <c r="G77" s="58">
        <v>125.42</v>
      </c>
      <c r="H77" s="58">
        <f>SUM(F77:G77)</f>
        <v>182.98000000000002</v>
      </c>
      <c r="I77" s="34"/>
      <c r="J77" s="34"/>
      <c r="K77" s="34"/>
    </row>
    <row r="78" spans="1:11" ht="25.5" hidden="1">
      <c r="A78" s="34"/>
      <c r="B78" s="76" t="s">
        <v>210</v>
      </c>
      <c r="C78" s="70"/>
      <c r="D78" s="58"/>
      <c r="E78" s="72"/>
      <c r="F78" s="58"/>
      <c r="G78" s="58">
        <v>125.42</v>
      </c>
      <c r="H78" s="58">
        <f t="shared" ref="H78:H95" si="28">SUM(F78:G78)</f>
        <v>125.42</v>
      </c>
      <c r="I78" s="34"/>
      <c r="J78" s="34"/>
      <c r="K78" s="34"/>
    </row>
    <row r="79" spans="1:11" hidden="1">
      <c r="A79" s="34"/>
      <c r="B79" s="76" t="s">
        <v>171</v>
      </c>
      <c r="C79" s="70"/>
      <c r="D79" s="58"/>
      <c r="E79" s="72"/>
      <c r="F79" s="58"/>
      <c r="G79" s="58">
        <v>34.57</v>
      </c>
      <c r="H79" s="58">
        <f t="shared" si="28"/>
        <v>34.57</v>
      </c>
      <c r="I79" s="34"/>
      <c r="J79" s="34"/>
      <c r="K79" s="34"/>
    </row>
    <row r="80" spans="1:11" hidden="1">
      <c r="A80" s="34"/>
      <c r="B80" s="76" t="s">
        <v>213</v>
      </c>
      <c r="C80" s="70"/>
      <c r="D80" s="58"/>
      <c r="E80" s="72"/>
      <c r="F80" s="58"/>
      <c r="G80" s="58">
        <v>47.2</v>
      </c>
      <c r="H80" s="58">
        <f t="shared" si="28"/>
        <v>47.2</v>
      </c>
      <c r="I80" s="34"/>
      <c r="J80" s="34"/>
      <c r="K80" s="34"/>
    </row>
    <row r="81" spans="1:11" hidden="1">
      <c r="A81" s="34"/>
      <c r="B81" s="76"/>
      <c r="C81" s="70"/>
      <c r="D81" s="58"/>
      <c r="E81" s="72"/>
      <c r="F81" s="58"/>
      <c r="G81" s="58"/>
      <c r="H81" s="58">
        <f t="shared" si="28"/>
        <v>0</v>
      </c>
      <c r="I81" s="34"/>
      <c r="J81" s="34"/>
      <c r="K81" s="34"/>
    </row>
    <row r="82" spans="1:11" hidden="1">
      <c r="A82" s="34"/>
      <c r="B82" s="76" t="s">
        <v>175</v>
      </c>
      <c r="C82" s="70"/>
      <c r="D82" s="58"/>
      <c r="E82" s="72"/>
      <c r="F82" s="58"/>
      <c r="G82" s="58">
        <v>43.65</v>
      </c>
      <c r="H82" s="58">
        <f t="shared" si="28"/>
        <v>43.65</v>
      </c>
      <c r="I82" s="34"/>
      <c r="J82" s="34"/>
      <c r="K82" s="34"/>
    </row>
    <row r="83" spans="1:11" hidden="1">
      <c r="A83" s="34"/>
      <c r="B83" s="76" t="s">
        <v>211</v>
      </c>
      <c r="C83" s="70"/>
      <c r="D83" s="58"/>
      <c r="E83" s="72"/>
      <c r="F83" s="58">
        <v>57.56</v>
      </c>
      <c r="G83" s="58"/>
      <c r="H83" s="58">
        <f t="shared" si="28"/>
        <v>57.56</v>
      </c>
      <c r="I83" s="34"/>
      <c r="J83" s="34"/>
      <c r="K83" s="34"/>
    </row>
    <row r="84" spans="1:11" hidden="1">
      <c r="A84" s="34"/>
      <c r="B84" s="66" t="s">
        <v>176</v>
      </c>
      <c r="C84" s="71"/>
      <c r="D84" s="59"/>
      <c r="E84" s="72"/>
      <c r="F84" s="59"/>
      <c r="G84" s="59"/>
      <c r="H84" s="58"/>
      <c r="I84" s="34"/>
      <c r="J84" s="34"/>
      <c r="K84" s="34"/>
    </row>
    <row r="85" spans="1:11" ht="25.5" hidden="1">
      <c r="A85" s="34"/>
      <c r="B85" s="76" t="s">
        <v>177</v>
      </c>
      <c r="C85" s="70"/>
      <c r="D85" s="58"/>
      <c r="E85" s="72"/>
      <c r="F85" s="58">
        <v>3</v>
      </c>
      <c r="G85" s="58">
        <v>3</v>
      </c>
      <c r="H85" s="58">
        <f t="shared" si="28"/>
        <v>6</v>
      </c>
      <c r="I85" s="34"/>
      <c r="J85" s="34"/>
      <c r="K85" s="34"/>
    </row>
    <row r="86" spans="1:11" ht="28.5" hidden="1" customHeight="1">
      <c r="A86" s="34"/>
      <c r="B86" s="76" t="s">
        <v>178</v>
      </c>
      <c r="C86" s="70"/>
      <c r="D86" s="58"/>
      <c r="E86" s="72"/>
      <c r="F86" s="58">
        <v>9</v>
      </c>
      <c r="G86" s="58">
        <v>9</v>
      </c>
      <c r="H86" s="58">
        <f t="shared" si="28"/>
        <v>18</v>
      </c>
      <c r="I86" s="34"/>
      <c r="J86" s="34"/>
      <c r="K86" s="34"/>
    </row>
    <row r="87" spans="1:11" hidden="1">
      <c r="A87" s="34"/>
      <c r="B87" s="76" t="s">
        <v>171</v>
      </c>
      <c r="C87" s="70"/>
      <c r="D87" s="58"/>
      <c r="E87" s="72"/>
      <c r="F87" s="58">
        <v>2</v>
      </c>
      <c r="G87" s="58">
        <v>2</v>
      </c>
      <c r="H87" s="58">
        <f t="shared" si="28"/>
        <v>4</v>
      </c>
      <c r="I87" s="34"/>
      <c r="J87" s="34"/>
      <c r="K87" s="34"/>
    </row>
    <row r="88" spans="1:11" hidden="1">
      <c r="A88" s="34"/>
      <c r="B88" s="76" t="s">
        <v>173</v>
      </c>
      <c r="C88" s="70"/>
      <c r="D88" s="58"/>
      <c r="E88" s="72"/>
      <c r="F88" s="58">
        <v>6</v>
      </c>
      <c r="G88" s="58">
        <v>6</v>
      </c>
      <c r="H88" s="58">
        <f t="shared" si="28"/>
        <v>12</v>
      </c>
      <c r="I88" s="34"/>
      <c r="J88" s="34"/>
      <c r="K88" s="34"/>
    </row>
    <row r="89" spans="1:11" hidden="1">
      <c r="A89" s="34"/>
      <c r="B89" s="76"/>
      <c r="C89" s="70"/>
      <c r="D89" s="58"/>
      <c r="E89" s="72"/>
      <c r="F89" s="58"/>
      <c r="G89" s="58"/>
      <c r="H89" s="58">
        <f t="shared" si="28"/>
        <v>0</v>
      </c>
      <c r="I89" s="34"/>
      <c r="J89" s="34"/>
      <c r="K89" s="34"/>
    </row>
    <row r="90" spans="1:11" hidden="1">
      <c r="A90" s="34"/>
      <c r="B90" s="76" t="s">
        <v>175</v>
      </c>
      <c r="C90" s="70"/>
      <c r="D90" s="58"/>
      <c r="E90" s="72"/>
      <c r="F90" s="58">
        <v>1</v>
      </c>
      <c r="G90" s="58">
        <v>1</v>
      </c>
      <c r="H90" s="58">
        <f t="shared" si="28"/>
        <v>2</v>
      </c>
      <c r="I90" s="34"/>
      <c r="J90" s="34"/>
      <c r="K90" s="34"/>
    </row>
    <row r="91" spans="1:11" hidden="1">
      <c r="A91" s="34"/>
      <c r="B91" s="66" t="s">
        <v>180</v>
      </c>
      <c r="C91" s="71"/>
      <c r="D91" s="59"/>
      <c r="E91" s="72"/>
      <c r="F91" s="59"/>
      <c r="G91" s="59"/>
      <c r="H91" s="58"/>
      <c r="I91" s="34"/>
      <c r="J91" s="34"/>
      <c r="K91" s="34"/>
    </row>
    <row r="92" spans="1:11" hidden="1">
      <c r="A92" s="34"/>
      <c r="B92" s="76" t="s">
        <v>212</v>
      </c>
      <c r="C92" s="70"/>
      <c r="D92" s="58"/>
      <c r="E92" s="72"/>
      <c r="F92" s="58"/>
      <c r="G92" s="58">
        <v>13.93</v>
      </c>
      <c r="H92" s="58">
        <f t="shared" si="28"/>
        <v>13.93</v>
      </c>
      <c r="I92" s="34"/>
      <c r="J92" s="34"/>
      <c r="K92" s="34"/>
    </row>
    <row r="93" spans="1:11" hidden="1">
      <c r="A93" s="34"/>
      <c r="B93" s="76"/>
      <c r="C93" s="70"/>
      <c r="D93" s="58"/>
      <c r="E93" s="72"/>
      <c r="F93" s="58"/>
      <c r="G93" s="58"/>
      <c r="H93" s="58"/>
      <c r="I93" s="34"/>
      <c r="J93" s="34"/>
      <c r="K93" s="34"/>
    </row>
    <row r="94" spans="1:11" hidden="1">
      <c r="A94" s="34"/>
      <c r="B94" s="66" t="s">
        <v>186</v>
      </c>
      <c r="C94" s="71"/>
      <c r="D94" s="59"/>
      <c r="E94" s="72"/>
      <c r="F94" s="59"/>
      <c r="G94" s="59"/>
      <c r="H94" s="58"/>
      <c r="I94" s="34"/>
      <c r="J94" s="34"/>
      <c r="K94" s="34"/>
    </row>
    <row r="95" spans="1:11" ht="25.5" hidden="1">
      <c r="A95" s="34"/>
      <c r="B95" s="76" t="s">
        <v>187</v>
      </c>
      <c r="C95" s="70"/>
      <c r="D95" s="58"/>
      <c r="E95" s="72"/>
      <c r="F95" s="58"/>
      <c r="G95" s="58"/>
      <c r="H95" s="58">
        <f t="shared" si="28"/>
        <v>0</v>
      </c>
      <c r="I95" s="34"/>
      <c r="J95" s="34"/>
      <c r="K95" s="34"/>
    </row>
  </sheetData>
  <mergeCells count="12">
    <mergeCell ref="A75:K75"/>
    <mergeCell ref="A25:K25"/>
    <mergeCell ref="A50:K50"/>
    <mergeCell ref="A6:K6"/>
    <mergeCell ref="A24:K24"/>
    <mergeCell ref="A1:K1"/>
    <mergeCell ref="A2:A4"/>
    <mergeCell ref="B2:B4"/>
    <mergeCell ref="C2:E3"/>
    <mergeCell ref="F2:H3"/>
    <mergeCell ref="I2:K2"/>
    <mergeCell ref="I3:K3"/>
  </mergeCells>
  <pageMargins left="0.70866141732283472" right="0.70866141732283472" top="0.21" bottom="0.2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K38" sqref="K38"/>
    </sheetView>
  </sheetViews>
  <sheetFormatPr defaultRowHeight="12.75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>
      <c r="A1" s="25" t="s">
        <v>113</v>
      </c>
    </row>
    <row r="2" spans="1:8" ht="63.75">
      <c r="A2" s="24" t="s">
        <v>114</v>
      </c>
      <c r="B2" s="24" t="s">
        <v>115</v>
      </c>
      <c r="C2" s="24" t="s">
        <v>116</v>
      </c>
      <c r="D2" s="24" t="s">
        <v>117</v>
      </c>
      <c r="E2" s="24" t="s">
        <v>118</v>
      </c>
      <c r="F2" s="24" t="s">
        <v>119</v>
      </c>
      <c r="G2" s="24" t="s">
        <v>120</v>
      </c>
      <c r="H2" s="24" t="s">
        <v>121</v>
      </c>
    </row>
    <row r="3" spans="1:8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 t="s">
        <v>122</v>
      </c>
      <c r="G3" s="24">
        <v>7</v>
      </c>
      <c r="H3" s="24" t="s">
        <v>123</v>
      </c>
    </row>
    <row r="4" spans="1:8" ht="10.5" customHeight="1">
      <c r="A4" s="165">
        <v>1</v>
      </c>
      <c r="B4" s="37" t="s">
        <v>124</v>
      </c>
      <c r="C4" s="165" t="s">
        <v>125</v>
      </c>
      <c r="D4" s="186"/>
      <c r="E4" s="186"/>
      <c r="F4" s="186"/>
      <c r="G4" s="165" t="s">
        <v>125</v>
      </c>
      <c r="H4" s="165" t="s">
        <v>125</v>
      </c>
    </row>
    <row r="5" spans="1:8">
      <c r="A5" s="167"/>
      <c r="B5" s="38" t="s">
        <v>126</v>
      </c>
      <c r="C5" s="167"/>
      <c r="D5" s="187"/>
      <c r="E5" s="187"/>
      <c r="F5" s="187"/>
      <c r="G5" s="167"/>
      <c r="H5" s="167"/>
    </row>
    <row r="6" spans="1:8" ht="15" customHeight="1">
      <c r="A6" s="24"/>
      <c r="B6" s="23" t="s">
        <v>127</v>
      </c>
      <c r="C6" s="24" t="s">
        <v>125</v>
      </c>
      <c r="D6" s="23"/>
      <c r="E6" s="23"/>
      <c r="F6" s="23"/>
      <c r="G6" s="24" t="s">
        <v>125</v>
      </c>
      <c r="H6" s="24" t="s">
        <v>125</v>
      </c>
    </row>
    <row r="7" spans="1:8" ht="24.75" customHeight="1">
      <c r="A7" s="24"/>
      <c r="B7" s="23" t="s">
        <v>128</v>
      </c>
      <c r="C7" s="24" t="s">
        <v>125</v>
      </c>
      <c r="D7" s="86">
        <v>1436.0129999999999</v>
      </c>
      <c r="E7" s="86">
        <v>1343.6949999999999</v>
      </c>
      <c r="F7" s="86">
        <f>SUM(E7-D7)</f>
        <v>-92.317999999999984</v>
      </c>
      <c r="G7" s="24" t="s">
        <v>125</v>
      </c>
      <c r="H7" s="24" t="s">
        <v>125</v>
      </c>
    </row>
    <row r="8" spans="1:8" ht="16.5" customHeight="1">
      <c r="A8" s="24"/>
      <c r="B8" s="23" t="s">
        <v>129</v>
      </c>
      <c r="C8" s="24" t="s">
        <v>125</v>
      </c>
      <c r="D8" s="23"/>
      <c r="E8" s="23"/>
      <c r="F8" s="23"/>
      <c r="G8" s="24" t="s">
        <v>125</v>
      </c>
      <c r="H8" s="24" t="s">
        <v>125</v>
      </c>
    </row>
    <row r="9" spans="1:8" ht="16.5" customHeight="1">
      <c r="A9" s="24"/>
      <c r="B9" s="23" t="s">
        <v>130</v>
      </c>
      <c r="C9" s="24" t="s">
        <v>125</v>
      </c>
      <c r="D9" s="23"/>
      <c r="E9" s="23"/>
      <c r="F9" s="23"/>
      <c r="G9" s="24" t="s">
        <v>125</v>
      </c>
      <c r="H9" s="24" t="s">
        <v>125</v>
      </c>
    </row>
    <row r="10" spans="1:8" ht="39.75" customHeight="1">
      <c r="A10" s="181" t="s">
        <v>217</v>
      </c>
      <c r="B10" s="182"/>
      <c r="C10" s="182"/>
      <c r="D10" s="182"/>
      <c r="E10" s="182"/>
      <c r="F10" s="182"/>
      <c r="G10" s="182"/>
      <c r="H10" s="183"/>
    </row>
    <row r="11" spans="1:8" ht="12" customHeight="1">
      <c r="A11" s="165">
        <v>2</v>
      </c>
      <c r="B11" s="37" t="s">
        <v>131</v>
      </c>
      <c r="C11" s="165" t="s">
        <v>125</v>
      </c>
      <c r="D11" s="186"/>
      <c r="E11" s="186"/>
      <c r="F11" s="186"/>
      <c r="G11" s="165" t="s">
        <v>125</v>
      </c>
      <c r="H11" s="165" t="s">
        <v>125</v>
      </c>
    </row>
    <row r="12" spans="1:8">
      <c r="A12" s="167"/>
      <c r="B12" s="38" t="s">
        <v>126</v>
      </c>
      <c r="C12" s="167"/>
      <c r="D12" s="187"/>
      <c r="E12" s="187"/>
      <c r="F12" s="187"/>
      <c r="G12" s="167"/>
      <c r="H12" s="167"/>
    </row>
    <row r="13" spans="1:8" ht="12.75" customHeight="1">
      <c r="A13" s="181" t="s">
        <v>132</v>
      </c>
      <c r="B13" s="182"/>
      <c r="C13" s="182"/>
      <c r="D13" s="182"/>
      <c r="E13" s="182"/>
      <c r="F13" s="182"/>
      <c r="G13" s="182"/>
      <c r="H13" s="183"/>
    </row>
    <row r="14" spans="1:8" ht="12.75" customHeight="1">
      <c r="A14" s="181" t="s">
        <v>133</v>
      </c>
      <c r="B14" s="182"/>
      <c r="C14" s="182"/>
      <c r="D14" s="182"/>
      <c r="E14" s="182"/>
      <c r="F14" s="182"/>
      <c r="G14" s="182"/>
      <c r="H14" s="183"/>
    </row>
    <row r="15" spans="1:8" ht="14.25" customHeight="1">
      <c r="A15" s="24">
        <v>2.1</v>
      </c>
      <c r="B15" s="39" t="s">
        <v>134</v>
      </c>
      <c r="C15" s="23"/>
      <c r="D15" s="23"/>
      <c r="E15" s="23"/>
      <c r="F15" s="23"/>
      <c r="G15" s="23"/>
      <c r="H15" s="23"/>
    </row>
    <row r="16" spans="1:8" ht="16.5" customHeight="1">
      <c r="A16" s="24"/>
      <c r="B16" s="40" t="s">
        <v>135</v>
      </c>
      <c r="C16" s="23"/>
      <c r="D16" s="23"/>
      <c r="E16" s="23"/>
      <c r="F16" s="23"/>
      <c r="G16" s="23"/>
      <c r="H16" s="23"/>
    </row>
    <row r="17" spans="1:12" ht="15.75" customHeight="1">
      <c r="A17" s="181" t="s">
        <v>136</v>
      </c>
      <c r="B17" s="182"/>
      <c r="C17" s="182"/>
      <c r="D17" s="182"/>
      <c r="E17" s="182"/>
      <c r="F17" s="182"/>
      <c r="G17" s="182"/>
      <c r="H17" s="183"/>
    </row>
    <row r="18" spans="1:12" ht="18.75" customHeight="1">
      <c r="A18" s="24"/>
      <c r="B18" s="23" t="s">
        <v>137</v>
      </c>
      <c r="C18" s="23"/>
      <c r="D18" s="23"/>
      <c r="E18" s="23"/>
      <c r="F18" s="23"/>
      <c r="G18" s="23"/>
      <c r="H18" s="23"/>
    </row>
    <row r="19" spans="1:12" ht="18.75" customHeight="1">
      <c r="A19" s="24"/>
      <c r="B19" s="23" t="s">
        <v>138</v>
      </c>
      <c r="C19" s="23"/>
      <c r="D19" s="23"/>
      <c r="E19" s="23"/>
      <c r="F19" s="23"/>
      <c r="G19" s="23"/>
      <c r="H19" s="23"/>
    </row>
    <row r="20" spans="1:12">
      <c r="A20" s="24"/>
      <c r="B20" s="23" t="s">
        <v>139</v>
      </c>
      <c r="C20" s="23"/>
      <c r="D20" s="23"/>
      <c r="E20" s="23"/>
      <c r="F20" s="23"/>
      <c r="G20" s="23"/>
      <c r="H20" s="23"/>
    </row>
    <row r="21" spans="1:12" ht="17.25" customHeight="1">
      <c r="A21" s="24"/>
      <c r="B21" s="40" t="s">
        <v>140</v>
      </c>
      <c r="C21" s="23"/>
      <c r="D21" s="23"/>
      <c r="E21" s="23"/>
      <c r="F21" s="23"/>
      <c r="G21" s="23"/>
      <c r="H21" s="23"/>
    </row>
    <row r="22" spans="1:12" ht="17.25" customHeight="1">
      <c r="A22" s="181" t="s">
        <v>141</v>
      </c>
      <c r="B22" s="182"/>
      <c r="C22" s="182"/>
      <c r="D22" s="182"/>
      <c r="E22" s="182"/>
      <c r="F22" s="182"/>
      <c r="G22" s="182"/>
      <c r="H22" s="183"/>
    </row>
    <row r="23" spans="1:12" ht="16.5" customHeight="1">
      <c r="A23" s="24"/>
      <c r="B23" s="23" t="s">
        <v>137</v>
      </c>
      <c r="C23" s="23"/>
      <c r="D23" s="23"/>
      <c r="E23" s="23"/>
      <c r="F23" s="23"/>
      <c r="G23" s="23"/>
      <c r="H23" s="23"/>
    </row>
    <row r="24" spans="1:12" ht="16.5" customHeight="1">
      <c r="A24" s="24"/>
      <c r="B24" s="23" t="s">
        <v>138</v>
      </c>
      <c r="C24" s="23"/>
      <c r="D24" s="23"/>
      <c r="E24" s="23"/>
      <c r="F24" s="23"/>
      <c r="G24" s="23"/>
      <c r="H24" s="23"/>
    </row>
    <row r="25" spans="1:12" ht="9.75" customHeight="1">
      <c r="A25" s="24"/>
      <c r="B25" s="23" t="s">
        <v>139</v>
      </c>
      <c r="C25" s="23"/>
      <c r="D25" s="23"/>
      <c r="E25" s="23"/>
      <c r="F25" s="23"/>
      <c r="G25" s="23"/>
      <c r="H25" s="23"/>
    </row>
    <row r="26" spans="1:12" ht="27" customHeight="1">
      <c r="A26" s="24">
        <v>2.2000000000000002</v>
      </c>
      <c r="B26" s="39" t="s">
        <v>142</v>
      </c>
      <c r="C26" s="24" t="s">
        <v>125</v>
      </c>
      <c r="D26" s="24"/>
      <c r="E26" s="24"/>
      <c r="F26" s="24"/>
      <c r="G26" s="24" t="s">
        <v>125</v>
      </c>
      <c r="H26" s="24" t="s">
        <v>125</v>
      </c>
    </row>
    <row r="27" spans="1:12" hidden="1"/>
    <row r="28" spans="1:12" hidden="1"/>
    <row r="29" spans="1:12" ht="15.75">
      <c r="B29" s="25" t="s">
        <v>143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5.75">
      <c r="B30" s="25" t="s">
        <v>144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5.75">
      <c r="B31" s="25" t="s">
        <v>145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32.25" customHeight="1">
      <c r="B32" s="185" t="s">
        <v>231</v>
      </c>
      <c r="C32" s="185"/>
      <c r="D32" s="185"/>
      <c r="E32" s="185"/>
      <c r="F32" s="185"/>
      <c r="G32" s="185"/>
      <c r="H32" s="95"/>
      <c r="I32" s="25"/>
      <c r="J32" s="25"/>
      <c r="K32" s="25"/>
      <c r="L32" s="25"/>
    </row>
    <row r="33" spans="2:12" ht="15.75">
      <c r="B33" s="25" t="s">
        <v>146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 customHeight="1">
      <c r="B34" s="25" t="s">
        <v>147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0.5" hidden="1" customHeight="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34.5" customHeight="1">
      <c r="B36" s="184" t="s">
        <v>157</v>
      </c>
      <c r="C36" s="184"/>
      <c r="D36" s="184"/>
      <c r="E36" s="184"/>
      <c r="F36" s="184"/>
      <c r="G36" s="184"/>
      <c r="H36" s="25"/>
      <c r="I36" s="25"/>
      <c r="J36" s="25"/>
      <c r="K36" s="25"/>
      <c r="L36" s="25"/>
    </row>
    <row r="37" spans="2:12" ht="9" hidden="1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32.25" customHeight="1">
      <c r="B38" s="180" t="s">
        <v>158</v>
      </c>
      <c r="C38" s="180"/>
      <c r="D38" s="180"/>
      <c r="E38" s="180"/>
      <c r="F38" s="180"/>
      <c r="G38" s="180"/>
      <c r="H38" s="25"/>
      <c r="I38" s="25"/>
      <c r="J38" s="25"/>
      <c r="K38" s="25"/>
      <c r="L38" s="25"/>
    </row>
    <row r="39" spans="2:12" ht="15.75" hidden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2" customHeight="1">
      <c r="B40" s="25" t="s">
        <v>148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.75" hidden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6.5" customHeight="1">
      <c r="B42" s="41" t="s">
        <v>149</v>
      </c>
      <c r="C42" s="25" t="s">
        <v>150</v>
      </c>
      <c r="D42" s="41"/>
      <c r="E42" s="41" t="s">
        <v>218</v>
      </c>
      <c r="F42" s="25"/>
      <c r="G42" s="25"/>
      <c r="H42" s="25"/>
      <c r="I42" s="25"/>
      <c r="J42" s="25"/>
      <c r="K42" s="25"/>
      <c r="L42" s="25"/>
    </row>
    <row r="43" spans="2:12" ht="15.75">
      <c r="B43" s="25"/>
      <c r="C43" s="25" t="s">
        <v>151</v>
      </c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97" t="s">
        <v>230</v>
      </c>
    </row>
  </sheetData>
  <mergeCells count="22"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6:G36"/>
    <mergeCell ref="B32:G32"/>
  </mergeCells>
  <pageMargins left="0.70866141732283472" right="0.70866141732283472" top="0.19685039370078741" bottom="0.19685039370078741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2021-03-01T08:34:30Z</cp:lastPrinted>
  <dcterms:created xsi:type="dcterms:W3CDTF">2019-02-05T12:37:55Z</dcterms:created>
  <dcterms:modified xsi:type="dcterms:W3CDTF">2021-03-12T10:49:57Z</dcterms:modified>
</cp:coreProperties>
</file>