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20" yWindow="-120" windowWidth="20730" windowHeight="11760" activeTab="1"/>
  </bookViews>
  <sheets>
    <sheet name="дод-1" sheetId="3" r:id="rId1"/>
    <sheet name="дод-2" sheetId="2" r:id="rId2"/>
  </sheets>
  <definedNames>
    <definedName name="_Б21000" localSheetId="0">#REF!</definedName>
    <definedName name="_Б21000" localSheetId="1">#REF!</definedName>
    <definedName name="_Б21000">#REF!</definedName>
    <definedName name="_Б22000" localSheetId="0">#REF!</definedName>
    <definedName name="_Б22000" localSheetId="1">#REF!</definedName>
    <definedName name="_Б22000">#REF!</definedName>
    <definedName name="_Б22100" localSheetId="0">#REF!</definedName>
    <definedName name="_Б22100" localSheetId="1">#REF!</definedName>
    <definedName name="_Б22100">#REF!</definedName>
    <definedName name="_Б22110" localSheetId="0">#REF!</definedName>
    <definedName name="_Б22110" localSheetId="1">#REF!</definedName>
    <definedName name="_Б22110">#REF!</definedName>
    <definedName name="_Б22111" localSheetId="0">#REF!</definedName>
    <definedName name="_Б22111" localSheetId="1">#REF!</definedName>
    <definedName name="_Б22111">#REF!</definedName>
    <definedName name="_Б22112" localSheetId="0">#REF!</definedName>
    <definedName name="_Б22112" localSheetId="1">#REF!</definedName>
    <definedName name="_Б22112">#REF!</definedName>
    <definedName name="_Б22200" localSheetId="0">#REF!</definedName>
    <definedName name="_Б22200" localSheetId="1">#REF!</definedName>
    <definedName name="_Б22200">#REF!</definedName>
    <definedName name="_Б23000" localSheetId="0">#REF!</definedName>
    <definedName name="_Б23000" localSheetId="1">#REF!</definedName>
    <definedName name="_Б23000">#REF!</definedName>
    <definedName name="_Б24000" localSheetId="0">#REF!</definedName>
    <definedName name="_Б24000" localSheetId="1">#REF!</definedName>
    <definedName name="_Б24000">#REF!</definedName>
    <definedName name="_Б25000" localSheetId="0">#REF!</definedName>
    <definedName name="_Б25000" localSheetId="1">#REF!</definedName>
    <definedName name="_Б25000">#REF!</definedName>
    <definedName name="_Б41000" localSheetId="0">#REF!</definedName>
    <definedName name="_Б41000" localSheetId="1">#REF!</definedName>
    <definedName name="_Б41000">#REF!</definedName>
    <definedName name="_Б42000" localSheetId="0">#REF!</definedName>
    <definedName name="_Б42000" localSheetId="1">#REF!</definedName>
    <definedName name="_Б42000">#REF!</definedName>
    <definedName name="_Б43000" localSheetId="0">#REF!</definedName>
    <definedName name="_Б43000" localSheetId="1">#REF!</definedName>
    <definedName name="_Б43000">#REF!</definedName>
    <definedName name="_Б44000" localSheetId="0">#REF!</definedName>
    <definedName name="_Б44000" localSheetId="1">#REF!</definedName>
    <definedName name="_Б44000">#REF!</definedName>
    <definedName name="_Б45000" localSheetId="0">#REF!</definedName>
    <definedName name="_Б45000" localSheetId="1">#REF!</definedName>
    <definedName name="_Б45000">#REF!</definedName>
    <definedName name="_Б46000" localSheetId="0">#REF!</definedName>
    <definedName name="_Б46000" localSheetId="1">#REF!</definedName>
    <definedName name="_Б46000">#REF!</definedName>
    <definedName name="_В010100" localSheetId="0">#REF!</definedName>
    <definedName name="_В010100" localSheetId="1">#REF!</definedName>
    <definedName name="_В010100">#REF!</definedName>
    <definedName name="_В010200" localSheetId="0">#REF!</definedName>
    <definedName name="_В010200" localSheetId="1">#REF!</definedName>
    <definedName name="_В010200">#REF!</definedName>
    <definedName name="_В040000" localSheetId="0">#REF!</definedName>
    <definedName name="_В040000" localSheetId="1">#REF!</definedName>
    <definedName name="_В040000">#REF!</definedName>
    <definedName name="_В050000" localSheetId="0">#REF!</definedName>
    <definedName name="_В050000" localSheetId="1">#REF!</definedName>
    <definedName name="_В050000">#REF!</definedName>
    <definedName name="_В060000" localSheetId="0">#REF!</definedName>
    <definedName name="_В060000" localSheetId="1">#REF!</definedName>
    <definedName name="_В060000">#REF!</definedName>
    <definedName name="_В070000" localSheetId="0">#REF!</definedName>
    <definedName name="_В070000" localSheetId="1">#REF!</definedName>
    <definedName name="_В070000">#REF!</definedName>
    <definedName name="_В080000" localSheetId="0">#REF!</definedName>
    <definedName name="_В080000" localSheetId="1">#REF!</definedName>
    <definedName name="_В080000">#REF!</definedName>
    <definedName name="_В090000" localSheetId="0">#REF!</definedName>
    <definedName name="_В090000" localSheetId="1">#REF!</definedName>
    <definedName name="_В090000">#REF!</definedName>
    <definedName name="_В090200" localSheetId="0">#REF!</definedName>
    <definedName name="_В090200" localSheetId="1">#REF!</definedName>
    <definedName name="_В090200">#REF!</definedName>
    <definedName name="_В090201" localSheetId="0">#REF!</definedName>
    <definedName name="_В090201" localSheetId="1">#REF!</definedName>
    <definedName name="_В090201">#REF!</definedName>
    <definedName name="_В090202" localSheetId="0">#REF!</definedName>
    <definedName name="_В090202" localSheetId="1">#REF!</definedName>
    <definedName name="_В090202">#REF!</definedName>
    <definedName name="_В090203" localSheetId="0">#REF!</definedName>
    <definedName name="_В090203" localSheetId="1">#REF!</definedName>
    <definedName name="_В090203">#REF!</definedName>
    <definedName name="_В090300" localSheetId="0">#REF!</definedName>
    <definedName name="_В090300" localSheetId="1">#REF!</definedName>
    <definedName name="_В090300">#REF!</definedName>
    <definedName name="_В090301" localSheetId="0">#REF!</definedName>
    <definedName name="_В090301" localSheetId="1">#REF!</definedName>
    <definedName name="_В090301">#REF!</definedName>
    <definedName name="_В090302" localSheetId="0">#REF!</definedName>
    <definedName name="_В090302" localSheetId="1">#REF!</definedName>
    <definedName name="_В090302">#REF!</definedName>
    <definedName name="_В090303" localSheetId="0">#REF!</definedName>
    <definedName name="_В090303" localSheetId="1">#REF!</definedName>
    <definedName name="_В090303">#REF!</definedName>
    <definedName name="_В090304" localSheetId="0">#REF!</definedName>
    <definedName name="_В090304" localSheetId="1">#REF!</definedName>
    <definedName name="_В090304">#REF!</definedName>
    <definedName name="_В090305" localSheetId="0">#REF!</definedName>
    <definedName name="_В090305" localSheetId="1">#REF!</definedName>
    <definedName name="_В090305">#REF!</definedName>
    <definedName name="_В090306" localSheetId="0">#REF!</definedName>
    <definedName name="_В090306" localSheetId="1">#REF!</definedName>
    <definedName name="_В090306">#REF!</definedName>
    <definedName name="_В090307" localSheetId="0">#REF!</definedName>
    <definedName name="_В090307" localSheetId="1">#REF!</definedName>
    <definedName name="_В090307">#REF!</definedName>
    <definedName name="_В090400" localSheetId="0">#REF!</definedName>
    <definedName name="_В090400" localSheetId="1">#REF!</definedName>
    <definedName name="_В090400">#REF!</definedName>
    <definedName name="_В090405" localSheetId="0">#REF!</definedName>
    <definedName name="_В090405" localSheetId="1">#REF!</definedName>
    <definedName name="_В090405">#REF!</definedName>
    <definedName name="_В090412" localSheetId="0">#REF!</definedName>
    <definedName name="_В090412" localSheetId="1">#REF!</definedName>
    <definedName name="_В090412">#REF!</definedName>
    <definedName name="_В090601" localSheetId="0">#REF!</definedName>
    <definedName name="_В090601" localSheetId="1">#REF!</definedName>
    <definedName name="_В090601">#REF!</definedName>
    <definedName name="_В090700" localSheetId="0">#REF!</definedName>
    <definedName name="_В090700" localSheetId="1">#REF!</definedName>
    <definedName name="_В090700">#REF!</definedName>
    <definedName name="_В090900" localSheetId="0">#REF!</definedName>
    <definedName name="_В090900" localSheetId="1">#REF!</definedName>
    <definedName name="_В090900">#REF!</definedName>
    <definedName name="_В091100" localSheetId="0">#REF!</definedName>
    <definedName name="_В091100" localSheetId="1">#REF!</definedName>
    <definedName name="_В091100">#REF!</definedName>
    <definedName name="_В091200" localSheetId="0">#REF!</definedName>
    <definedName name="_В091200" localSheetId="1">#REF!</definedName>
    <definedName name="_В091200">#REF!</definedName>
    <definedName name="_В100000" localSheetId="0">#REF!</definedName>
    <definedName name="_В100000" localSheetId="1">#REF!</definedName>
    <definedName name="_В100000">#REF!</definedName>
    <definedName name="_В100100" localSheetId="0">#REF!</definedName>
    <definedName name="_В100100" localSheetId="1">#REF!</definedName>
    <definedName name="_В100100">#REF!</definedName>
    <definedName name="_В100103" localSheetId="0">#REF!</definedName>
    <definedName name="_В100103" localSheetId="1">#REF!</definedName>
    <definedName name="_В100103">#REF!</definedName>
    <definedName name="_В100200" localSheetId="0">#REF!</definedName>
    <definedName name="_В100200" localSheetId="1">#REF!</definedName>
    <definedName name="_В100200">#REF!</definedName>
    <definedName name="_В100203" localSheetId="0">#REF!</definedName>
    <definedName name="_В100203" localSheetId="1">#REF!</definedName>
    <definedName name="_В100203">#REF!</definedName>
    <definedName name="_В100204" localSheetId="0">#REF!</definedName>
    <definedName name="_В100204" localSheetId="1">#REF!</definedName>
    <definedName name="_В100204">#REF!</definedName>
    <definedName name="_В110000" localSheetId="0">#REF!</definedName>
    <definedName name="_В110000" localSheetId="1">#REF!</definedName>
    <definedName name="_В110000">#REF!</definedName>
    <definedName name="_В120000" localSheetId="0">#REF!</definedName>
    <definedName name="_В120000" localSheetId="1">#REF!</definedName>
    <definedName name="_В120000">#REF!</definedName>
    <definedName name="_В130000" localSheetId="0">#REF!</definedName>
    <definedName name="_В130000" localSheetId="1">#REF!</definedName>
    <definedName name="_В130000">#REF!</definedName>
    <definedName name="_В140000" localSheetId="0">#REF!</definedName>
    <definedName name="_В140000" localSheetId="1">#REF!</definedName>
    <definedName name="_В140000">#REF!</definedName>
    <definedName name="_В140102" localSheetId="0">#REF!</definedName>
    <definedName name="_В140102" localSheetId="1">#REF!</definedName>
    <definedName name="_В140102">#REF!</definedName>
    <definedName name="_В150000" localSheetId="0">#REF!</definedName>
    <definedName name="_В150000" localSheetId="1">#REF!</definedName>
    <definedName name="_В150000">#REF!</definedName>
    <definedName name="_В150101" localSheetId="0">#REF!</definedName>
    <definedName name="_В150101" localSheetId="1">#REF!</definedName>
    <definedName name="_В150101">#REF!</definedName>
    <definedName name="_В160000" localSheetId="0">#REF!</definedName>
    <definedName name="_В160000" localSheetId="1">#REF!</definedName>
    <definedName name="_В160000">#REF!</definedName>
    <definedName name="_В160100" localSheetId="0">#REF!</definedName>
    <definedName name="_В160100" localSheetId="1">#REF!</definedName>
    <definedName name="_В160100">#REF!</definedName>
    <definedName name="_В160103" localSheetId="0">#REF!</definedName>
    <definedName name="_В160103" localSheetId="1">#REF!</definedName>
    <definedName name="_В160103">#REF!</definedName>
    <definedName name="_В160200" localSheetId="0">#REF!</definedName>
    <definedName name="_В160200" localSheetId="1">#REF!</definedName>
    <definedName name="_В160200">#REF!</definedName>
    <definedName name="_В160300" localSheetId="0">#REF!</definedName>
    <definedName name="_В160300" localSheetId="1">#REF!</definedName>
    <definedName name="_В160300">#REF!</definedName>
    <definedName name="_В160304" localSheetId="0">#REF!</definedName>
    <definedName name="_В160304" localSheetId="1">#REF!</definedName>
    <definedName name="_В160304">#REF!</definedName>
    <definedName name="_В170000" localSheetId="0">#REF!</definedName>
    <definedName name="_В170000" localSheetId="1">#REF!</definedName>
    <definedName name="_В170000">#REF!</definedName>
    <definedName name="_В170100" localSheetId="0">#REF!</definedName>
    <definedName name="_В170100" localSheetId="1">#REF!</definedName>
    <definedName name="_В170100">#REF!</definedName>
    <definedName name="_В170101" localSheetId="0">#REF!</definedName>
    <definedName name="_В170101" localSheetId="1">#REF!</definedName>
    <definedName name="_В170101">#REF!</definedName>
    <definedName name="_В170300" localSheetId="0">#REF!</definedName>
    <definedName name="_В170300" localSheetId="1">#REF!</definedName>
    <definedName name="_В170300">#REF!</definedName>
    <definedName name="_В170303" localSheetId="0">#REF!</definedName>
    <definedName name="_В170303" localSheetId="1">#REF!</definedName>
    <definedName name="_В170303">#REF!</definedName>
    <definedName name="_В170600" localSheetId="0">#REF!</definedName>
    <definedName name="_В170600" localSheetId="1">#REF!</definedName>
    <definedName name="_В170600">#REF!</definedName>
    <definedName name="_В170601" localSheetId="0">#REF!</definedName>
    <definedName name="_В170601" localSheetId="1">#REF!</definedName>
    <definedName name="_В170601">#REF!</definedName>
    <definedName name="_В170700" localSheetId="0">#REF!</definedName>
    <definedName name="_В170700" localSheetId="1">#REF!</definedName>
    <definedName name="_В170700">#REF!</definedName>
    <definedName name="_В170703" localSheetId="0">#REF!</definedName>
    <definedName name="_В170703" localSheetId="1">#REF!</definedName>
    <definedName name="_В170703">#REF!</definedName>
    <definedName name="_В200000" localSheetId="0">#REF!</definedName>
    <definedName name="_В200000" localSheetId="1">#REF!</definedName>
    <definedName name="_В200000">#REF!</definedName>
    <definedName name="_В210000" localSheetId="0">#REF!</definedName>
    <definedName name="_В210000" localSheetId="1">#REF!</definedName>
    <definedName name="_В210000">#REF!</definedName>
    <definedName name="_В210200" localSheetId="0">#REF!</definedName>
    <definedName name="_В210200" localSheetId="1">#REF!</definedName>
    <definedName name="_В210200">#REF!</definedName>
    <definedName name="_В240000" localSheetId="0">#REF!</definedName>
    <definedName name="_В240000" localSheetId="1">#REF!</definedName>
    <definedName name="_В240000">#REF!</definedName>
    <definedName name="_В240600" localSheetId="0">#REF!</definedName>
    <definedName name="_В240600" localSheetId="1">#REF!</definedName>
    <definedName name="_В240600">#REF!</definedName>
    <definedName name="_В250000" localSheetId="0">#REF!</definedName>
    <definedName name="_В250000" localSheetId="1">#REF!</definedName>
    <definedName name="_В250000">#REF!</definedName>
    <definedName name="_В250102" localSheetId="0">#REF!</definedName>
    <definedName name="_В250102" localSheetId="1">#REF!</definedName>
    <definedName name="_В250102">#REF!</definedName>
    <definedName name="_В250200" localSheetId="0">#REF!</definedName>
    <definedName name="_В250200" localSheetId="1">#REF!</definedName>
    <definedName name="_В250200">#REF!</definedName>
    <definedName name="_В250301" localSheetId="0">#REF!</definedName>
    <definedName name="_В250301" localSheetId="1">#REF!</definedName>
    <definedName name="_В250301">#REF!</definedName>
    <definedName name="_В250307" localSheetId="0">#REF!</definedName>
    <definedName name="_В250307" localSheetId="1">#REF!</definedName>
    <definedName name="_В250307">#REF!</definedName>
    <definedName name="_В250500" localSheetId="0">#REF!</definedName>
    <definedName name="_В250500" localSheetId="1">#REF!</definedName>
    <definedName name="_В250500">#REF!</definedName>
    <definedName name="_В250501" localSheetId="0">#REF!</definedName>
    <definedName name="_В250501" localSheetId="1">#REF!</definedName>
    <definedName name="_В250501">#REF!</definedName>
    <definedName name="_В250502" localSheetId="0">#REF!</definedName>
    <definedName name="_В250502" localSheetId="1">#REF!</definedName>
    <definedName name="_В250502">#REF!</definedName>
    <definedName name="_Д100000" localSheetId="0">#REF!</definedName>
    <definedName name="_Д100000" localSheetId="1">#REF!</definedName>
    <definedName name="_Д100000">#REF!</definedName>
    <definedName name="_Д110000" localSheetId="0">#REF!</definedName>
    <definedName name="_Д110000" localSheetId="1">#REF!</definedName>
    <definedName name="_Д110000">#REF!</definedName>
    <definedName name="_Д110100" localSheetId="0">#REF!</definedName>
    <definedName name="_Д110100" localSheetId="1">#REF!</definedName>
    <definedName name="_Д110100">#REF!</definedName>
    <definedName name="_Д110200" localSheetId="0">#REF!</definedName>
    <definedName name="_Д110200" localSheetId="1">#REF!</definedName>
    <definedName name="_Д110200">#REF!</definedName>
    <definedName name="_Д120000" localSheetId="0">#REF!</definedName>
    <definedName name="_Д120000" localSheetId="1">#REF!</definedName>
    <definedName name="_Д120000">#REF!</definedName>
    <definedName name="_Д120200" localSheetId="0">#REF!</definedName>
    <definedName name="_Д120200" localSheetId="1">#REF!</definedName>
    <definedName name="_Д120200">#REF!</definedName>
    <definedName name="_Д130000" localSheetId="0">#REF!</definedName>
    <definedName name="_Д130000" localSheetId="1">#REF!</definedName>
    <definedName name="_Д130000">#REF!</definedName>
    <definedName name="_Д130100" localSheetId="0">#REF!</definedName>
    <definedName name="_Д130100" localSheetId="1">#REF!</definedName>
    <definedName name="_Д130100">#REF!</definedName>
    <definedName name="_Д130200" localSheetId="0">#REF!</definedName>
    <definedName name="_Д130200" localSheetId="1">#REF!</definedName>
    <definedName name="_Д130200">#REF!</definedName>
    <definedName name="_Д130300" localSheetId="0">#REF!</definedName>
    <definedName name="_Д130300" localSheetId="1">#REF!</definedName>
    <definedName name="_Д130300">#REF!</definedName>
    <definedName name="_Д130500" localSheetId="0">#REF!</definedName>
    <definedName name="_Д130500" localSheetId="1">#REF!</definedName>
    <definedName name="_Д130500">#REF!</definedName>
    <definedName name="_Д140000" localSheetId="0">#REF!</definedName>
    <definedName name="_Д140000" localSheetId="1">#REF!</definedName>
    <definedName name="_Д140000">#REF!</definedName>
    <definedName name="_Д140601" localSheetId="0">#REF!</definedName>
    <definedName name="_Д140601" localSheetId="1">#REF!</definedName>
    <definedName name="_Д140601">#REF!</definedName>
    <definedName name="_Д140602" localSheetId="0">#REF!</definedName>
    <definedName name="_Д140602" localSheetId="1">#REF!</definedName>
    <definedName name="_Д140602">#REF!</definedName>
    <definedName name="_Д140603" localSheetId="0">#REF!</definedName>
    <definedName name="_Д140603" localSheetId="1">#REF!</definedName>
    <definedName name="_Д140603">#REF!</definedName>
    <definedName name="_Д140700" localSheetId="0">#REF!</definedName>
    <definedName name="_Д140700" localSheetId="1">#REF!</definedName>
    <definedName name="_Д140700">#REF!</definedName>
    <definedName name="_Д160000" localSheetId="0">#REF!</definedName>
    <definedName name="_Д160000" localSheetId="1">#REF!</definedName>
    <definedName name="_Д160000">#REF!</definedName>
    <definedName name="_Д160100" localSheetId="0">#REF!</definedName>
    <definedName name="_Д160100" localSheetId="1">#REF!</definedName>
    <definedName name="_Д160100">#REF!</definedName>
    <definedName name="_Д160200" localSheetId="0">#REF!</definedName>
    <definedName name="_Д160200" localSheetId="1">#REF!</definedName>
    <definedName name="_Д160200">#REF!</definedName>
    <definedName name="_Д160300" localSheetId="0">#REF!</definedName>
    <definedName name="_Д160300" localSheetId="1">#REF!</definedName>
    <definedName name="_Д160300">#REF!</definedName>
    <definedName name="_Д200000" localSheetId="0">#REF!</definedName>
    <definedName name="_Д200000" localSheetId="1">#REF!</definedName>
    <definedName name="_Д200000">#REF!</definedName>
    <definedName name="_Д210000" localSheetId="0">#REF!</definedName>
    <definedName name="_Д210000" localSheetId="1">#REF!</definedName>
    <definedName name="_Д210000">#REF!</definedName>
    <definedName name="_Д210700" localSheetId="0">#REF!</definedName>
    <definedName name="_Д210700" localSheetId="1">#REF!</definedName>
    <definedName name="_Д210700">#REF!</definedName>
    <definedName name="_Д220000" localSheetId="0">#REF!</definedName>
    <definedName name="_Д220000" localSheetId="1">#REF!</definedName>
    <definedName name="_Д220000">#REF!</definedName>
    <definedName name="_Д220800" localSheetId="0">#REF!</definedName>
    <definedName name="_Д220800" localSheetId="1">#REF!</definedName>
    <definedName name="_Д220800">#REF!</definedName>
    <definedName name="_Д220900" localSheetId="0">#REF!</definedName>
    <definedName name="_Д220900" localSheetId="1">#REF!</definedName>
    <definedName name="_Д220900">#REF!</definedName>
    <definedName name="_Д230000" localSheetId="0">#REF!</definedName>
    <definedName name="_Д230000" localSheetId="1">#REF!</definedName>
    <definedName name="_Д230000">#REF!</definedName>
    <definedName name="_Д240000" localSheetId="0">#REF!</definedName>
    <definedName name="_Д240000" localSheetId="1">#REF!</definedName>
    <definedName name="_Д240000">#REF!</definedName>
    <definedName name="_Д240800" localSheetId="0">#REF!</definedName>
    <definedName name="_Д240800" localSheetId="1">#REF!</definedName>
    <definedName name="_Д240800">#REF!</definedName>
    <definedName name="_Д400000" localSheetId="0">#REF!</definedName>
    <definedName name="_Д400000" localSheetId="1">#REF!</definedName>
    <definedName name="_Д400000">#REF!</definedName>
    <definedName name="_Д410100" localSheetId="0">#REF!</definedName>
    <definedName name="_Д410100" localSheetId="1">#REF!</definedName>
    <definedName name="_Д410100">#REF!</definedName>
    <definedName name="_Д410400" localSheetId="0">#REF!</definedName>
    <definedName name="_Д410400" localSheetId="1">#REF!</definedName>
    <definedName name="_Д410400">#REF!</definedName>
    <definedName name="_Д500000" localSheetId="0">#REF!</definedName>
    <definedName name="_Д500000" localSheetId="1">#REF!</definedName>
    <definedName name="_Д500000">#REF!</definedName>
    <definedName name="_Д500800" localSheetId="0">#REF!</definedName>
    <definedName name="_Д500800" localSheetId="1">#REF!</definedName>
    <definedName name="_Д500800">#REF!</definedName>
    <definedName name="_Д500900" localSheetId="0">#REF!</definedName>
    <definedName name="_Д500900" localSheetId="1">#REF!</definedName>
    <definedName name="_Д500900">#REF!</definedName>
    <definedName name="_Е1000" localSheetId="0">#REF!</definedName>
    <definedName name="_Е1000" localSheetId="1">#REF!</definedName>
    <definedName name="_Е1000">#REF!</definedName>
    <definedName name="_Е1100" localSheetId="0">#REF!</definedName>
    <definedName name="_Е1100" localSheetId="1">#REF!</definedName>
    <definedName name="_Е1100">#REF!</definedName>
    <definedName name="_Е1110" localSheetId="0">#REF!</definedName>
    <definedName name="_Е1110" localSheetId="1">#REF!</definedName>
    <definedName name="_Е1110">#REF!</definedName>
    <definedName name="_Е1120" localSheetId="0">#REF!</definedName>
    <definedName name="_Е1120" localSheetId="1">#REF!</definedName>
    <definedName name="_Е1120">#REF!</definedName>
    <definedName name="_Е1130" localSheetId="0">#REF!</definedName>
    <definedName name="_Е1130" localSheetId="1">#REF!</definedName>
    <definedName name="_Е1130">#REF!</definedName>
    <definedName name="_Е1140" localSheetId="0">#REF!</definedName>
    <definedName name="_Е1140" localSheetId="1">#REF!</definedName>
    <definedName name="_Е1140">#REF!</definedName>
    <definedName name="_Е1150" localSheetId="0">#REF!</definedName>
    <definedName name="_Е1150" localSheetId="1">#REF!</definedName>
    <definedName name="_Е1150">#REF!</definedName>
    <definedName name="_Е1160" localSheetId="0">#REF!</definedName>
    <definedName name="_Е1160" localSheetId="1">#REF!</definedName>
    <definedName name="_Е1160">#REF!</definedName>
    <definedName name="_Е1161" localSheetId="0">#REF!</definedName>
    <definedName name="_Е1161" localSheetId="1">#REF!</definedName>
    <definedName name="_Е1161">#REF!</definedName>
    <definedName name="_Е1162" localSheetId="0">#REF!</definedName>
    <definedName name="_Е1162" localSheetId="1">#REF!</definedName>
    <definedName name="_Е1162">#REF!</definedName>
    <definedName name="_Е1163" localSheetId="0">#REF!</definedName>
    <definedName name="_Е1163" localSheetId="1">#REF!</definedName>
    <definedName name="_Е1163">#REF!</definedName>
    <definedName name="_Е1164" localSheetId="0">#REF!</definedName>
    <definedName name="_Е1164" localSheetId="1">#REF!</definedName>
    <definedName name="_Е1164">#REF!</definedName>
    <definedName name="_Е1170" localSheetId="0">#REF!</definedName>
    <definedName name="_Е1170" localSheetId="1">#REF!</definedName>
    <definedName name="_Е1170">#REF!</definedName>
    <definedName name="_Е1200" localSheetId="0">#REF!</definedName>
    <definedName name="_Е1200" localSheetId="1">#REF!</definedName>
    <definedName name="_Е1200">#REF!</definedName>
    <definedName name="_Е1300" localSheetId="0">#REF!</definedName>
    <definedName name="_Е1300" localSheetId="1">#REF!</definedName>
    <definedName name="_Е1300">#REF!</definedName>
    <definedName name="_Е1340" localSheetId="0">#REF!</definedName>
    <definedName name="_Е1340" localSheetId="1">#REF!</definedName>
    <definedName name="_Е1340">#REF!</definedName>
    <definedName name="_Е2000" localSheetId="0">#REF!</definedName>
    <definedName name="_Е2000" localSheetId="1">#REF!</definedName>
    <definedName name="_Е2000">#REF!</definedName>
    <definedName name="_Е2100" localSheetId="0">#REF!</definedName>
    <definedName name="_Е2100" localSheetId="1">#REF!</definedName>
    <definedName name="_Е2100">#REF!</definedName>
    <definedName name="_Е2110" localSheetId="0">#REF!</definedName>
    <definedName name="_Е2110" localSheetId="1">#REF!</definedName>
    <definedName name="_Е2110">#REF!</definedName>
    <definedName name="_Е2120" localSheetId="0">#REF!</definedName>
    <definedName name="_Е2120" localSheetId="1">#REF!</definedName>
    <definedName name="_Е2120">#REF!</definedName>
    <definedName name="_Е2130" localSheetId="0">#REF!</definedName>
    <definedName name="_Е2130" localSheetId="1">#REF!</definedName>
    <definedName name="_Е2130">#REF!</definedName>
    <definedName name="_Е2200" localSheetId="0">#REF!</definedName>
    <definedName name="_Е2200" localSheetId="1">#REF!</definedName>
    <definedName name="_Е2200">#REF!</definedName>
    <definedName name="_Е2300" localSheetId="0">#REF!</definedName>
    <definedName name="_Е2300" localSheetId="1">#REF!</definedName>
    <definedName name="_Е2300">#REF!</definedName>
    <definedName name="_Е3000" localSheetId="0">#REF!</definedName>
    <definedName name="_Е3000" localSheetId="1">#REF!</definedName>
    <definedName name="_Е3000">#REF!</definedName>
    <definedName name="_Е4000" localSheetId="0">#REF!</definedName>
    <definedName name="_Е4000" localSheetId="1">#REF!</definedName>
    <definedName name="_Е4000">#REF!</definedName>
    <definedName name="_ІБ900501" localSheetId="0">#REF!</definedName>
    <definedName name="_ІБ900501" localSheetId="1">#REF!</definedName>
    <definedName name="_ІБ900501">#REF!</definedName>
    <definedName name="_ІБ900502" localSheetId="0">#REF!</definedName>
    <definedName name="_ІБ900502" localSheetId="1">#REF!</definedName>
    <definedName name="_ІБ900502">#REF!</definedName>
    <definedName name="_ІВ900201" localSheetId="0">#REF!</definedName>
    <definedName name="_ІВ900201" localSheetId="1">#REF!</definedName>
    <definedName name="_ІВ900201">#REF!</definedName>
    <definedName name="_ІВ900202" localSheetId="0">#REF!</definedName>
    <definedName name="_ІВ900202" localSheetId="1">#REF!</definedName>
    <definedName name="_ІВ900202">#REF!</definedName>
    <definedName name="_ІД900101" localSheetId="0">#REF!</definedName>
    <definedName name="_ІД900101" localSheetId="1">#REF!</definedName>
    <definedName name="_ІД900101">#REF!</definedName>
    <definedName name="_ІД900102" localSheetId="0">#REF!</definedName>
    <definedName name="_ІД900102" localSheetId="1">#REF!</definedName>
    <definedName name="_ІД900102">#REF!</definedName>
    <definedName name="_ІЕ900203" localSheetId="0">#REF!</definedName>
    <definedName name="_ІЕ900203" localSheetId="1">#REF!</definedName>
    <definedName name="_ІЕ900203">#REF!</definedName>
    <definedName name="_ІЕ900300" localSheetId="0">#REF!</definedName>
    <definedName name="_ІЕ900300" localSheetId="1">#REF!</definedName>
    <definedName name="_ІЕ900300">#REF!</definedName>
    <definedName name="_ІФ900400" localSheetId="0">#REF!</definedName>
    <definedName name="_ІФ900400" localSheetId="1">#REF!</definedName>
    <definedName name="_ІФ900400">#REF!</definedName>
    <definedName name="_Ф100000" localSheetId="0">#REF!</definedName>
    <definedName name="_Ф100000" localSheetId="1">#REF!</definedName>
    <definedName name="_Ф100000">#REF!</definedName>
    <definedName name="_Ф101000" localSheetId="0">#REF!</definedName>
    <definedName name="_Ф101000" localSheetId="1">#REF!</definedName>
    <definedName name="_Ф101000">#REF!</definedName>
    <definedName name="_Ф102000" localSheetId="0">#REF!</definedName>
    <definedName name="_Ф102000" localSheetId="1">#REF!</definedName>
    <definedName name="_Ф102000">#REF!</definedName>
    <definedName name="_Ф201000" localSheetId="0">#REF!</definedName>
    <definedName name="_Ф201000" localSheetId="1">#REF!</definedName>
    <definedName name="_Ф201000">#REF!</definedName>
    <definedName name="_Ф201010" localSheetId="0">#REF!</definedName>
    <definedName name="_Ф201010" localSheetId="1">#REF!</definedName>
    <definedName name="_Ф201010">#REF!</definedName>
    <definedName name="_Ф201011" localSheetId="0">#REF!</definedName>
    <definedName name="_Ф201011" localSheetId="1">#REF!</definedName>
    <definedName name="_Ф201011">#REF!</definedName>
    <definedName name="_Ф201012" localSheetId="0">#REF!</definedName>
    <definedName name="_Ф201012" localSheetId="1">#REF!</definedName>
    <definedName name="_Ф201012">#REF!</definedName>
    <definedName name="_Ф201020" localSheetId="0">#REF!</definedName>
    <definedName name="_Ф201020" localSheetId="1">#REF!</definedName>
    <definedName name="_Ф201020">#REF!</definedName>
    <definedName name="_Ф201021" localSheetId="0">#REF!</definedName>
    <definedName name="_Ф201021" localSheetId="1">#REF!</definedName>
    <definedName name="_Ф201021">#REF!</definedName>
    <definedName name="_Ф201022" localSheetId="0">#REF!</definedName>
    <definedName name="_Ф201022" localSheetId="1">#REF!</definedName>
    <definedName name="_Ф201022">#REF!</definedName>
    <definedName name="_Ф201030" localSheetId="0">#REF!</definedName>
    <definedName name="_Ф201030" localSheetId="1">#REF!</definedName>
    <definedName name="_Ф201030">#REF!</definedName>
    <definedName name="_Ф201031" localSheetId="0">#REF!</definedName>
    <definedName name="_Ф201031" localSheetId="1">#REF!</definedName>
    <definedName name="_Ф201031">#REF!</definedName>
    <definedName name="_Ф201032" localSheetId="0">#REF!</definedName>
    <definedName name="_Ф201032" localSheetId="1">#REF!</definedName>
    <definedName name="_Ф201032">#REF!</definedName>
    <definedName name="_Ф202000" localSheetId="0">#REF!</definedName>
    <definedName name="_Ф202000" localSheetId="1">#REF!</definedName>
    <definedName name="_Ф202000">#REF!</definedName>
    <definedName name="_Ф202010" localSheetId="0">#REF!</definedName>
    <definedName name="_Ф202010" localSheetId="1">#REF!</definedName>
    <definedName name="_Ф202010">#REF!</definedName>
    <definedName name="_Ф202011" localSheetId="0">#REF!</definedName>
    <definedName name="_Ф202011" localSheetId="1">#REF!</definedName>
    <definedName name="_Ф202011">#REF!</definedName>
    <definedName name="_Ф202012" localSheetId="0">#REF!</definedName>
    <definedName name="_Ф202012" localSheetId="1">#REF!</definedName>
    <definedName name="_Ф202012">#REF!</definedName>
    <definedName name="_Ф203000" localSheetId="0">#REF!</definedName>
    <definedName name="_Ф203000" localSheetId="1">#REF!</definedName>
    <definedName name="_Ф203000">#REF!</definedName>
    <definedName name="_Ф203010" localSheetId="0">#REF!</definedName>
    <definedName name="_Ф203010" localSheetId="1">#REF!</definedName>
    <definedName name="_Ф203010">#REF!</definedName>
    <definedName name="_Ф203011" localSheetId="0">#REF!</definedName>
    <definedName name="_Ф203011" localSheetId="1">#REF!</definedName>
    <definedName name="_Ф203011">#REF!</definedName>
    <definedName name="_Ф203012" localSheetId="0">#REF!</definedName>
    <definedName name="_Ф203012" localSheetId="1">#REF!</definedName>
    <definedName name="_Ф203012">#REF!</definedName>
    <definedName name="_Ф204000" localSheetId="0">#REF!</definedName>
    <definedName name="_Ф204000" localSheetId="1">#REF!</definedName>
    <definedName name="_Ф204000">#REF!</definedName>
    <definedName name="_Ф205000" localSheetId="0">#REF!</definedName>
    <definedName name="_Ф205000" localSheetId="1">#REF!</definedName>
    <definedName name="_Ф205000">#REF!</definedName>
    <definedName name="_Ф206000" localSheetId="0">#REF!</definedName>
    <definedName name="_Ф206000" localSheetId="1">#REF!</definedName>
    <definedName name="_Ф206000">#REF!</definedName>
    <definedName name="_Ф206001" localSheetId="0">#REF!</definedName>
    <definedName name="_Ф206001" localSheetId="1">#REF!</definedName>
    <definedName name="_Ф206001">#REF!</definedName>
    <definedName name="_Ф206002" localSheetId="0">#REF!</definedName>
    <definedName name="_Ф206002" localSheetId="1">#REF!</definedName>
    <definedName name="_Ф206002">#REF!</definedName>
    <definedName name="_xlnm._FilterDatabase" localSheetId="1" hidden="1">'дод-2'!$C$6:$E$85</definedName>
    <definedName name="wrn.Інструкція." localSheetId="0" hidden="1">{#N/A,#N/A,FALSE,"Лист4"}</definedName>
    <definedName name="wrn.Інструкція." localSheetId="1" hidden="1">{#N/A,#N/A,FALSE,"Лист4"}</definedName>
    <definedName name="wrn.Інструкція." hidden="1">{#N/A,#N/A,FALSE,"Лист4"}</definedName>
    <definedName name="_xlnm.Database" localSheetId="0">#REF!</definedName>
    <definedName name="_xlnm.Database" localSheetId="1">#REF!</definedName>
    <definedName name="_xlnm.Database">#REF!</definedName>
    <definedName name="В68" localSheetId="0">#REF!</definedName>
    <definedName name="В68" localSheetId="1">#REF!</definedName>
    <definedName name="В68">#REF!</definedName>
    <definedName name="вс" localSheetId="0">#REF!</definedName>
    <definedName name="вс" localSheetId="1">#REF!</definedName>
    <definedName name="вс">#REF!</definedName>
    <definedName name="_xlnm.Print_Titles" localSheetId="0">'дод-1'!$5:$6</definedName>
    <definedName name="_xlnm.Print_Titles" localSheetId="1">'дод-2'!$5:$7</definedName>
    <definedName name="_xlnm.Print_Area" localSheetId="0">'дод-1'!$A$1:$E$22</definedName>
    <definedName name="_xlnm.Print_Area" localSheetId="1">'дод-2'!$A$1:$K$85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0" i="3"/>
  <c r="E18"/>
  <c r="E17"/>
  <c r="E16"/>
  <c r="E15"/>
  <c r="E14"/>
  <c r="E13"/>
  <c r="E12"/>
  <c r="E11"/>
  <c r="E10"/>
  <c r="E8"/>
  <c r="D10"/>
  <c r="D11"/>
  <c r="D13"/>
  <c r="D14"/>
  <c r="D15"/>
  <c r="D16"/>
  <c r="D17"/>
  <c r="D18"/>
  <c r="D19"/>
  <c r="D20"/>
  <c r="D21"/>
  <c r="D9"/>
  <c r="D8"/>
  <c r="C21"/>
  <c r="C20"/>
  <c r="C15"/>
  <c r="C11" s="1"/>
  <c r="B20"/>
  <c r="B21" s="1"/>
  <c r="B11"/>
  <c r="H70" i="2"/>
  <c r="G70"/>
  <c r="H72"/>
  <c r="F72" s="1"/>
  <c r="G72"/>
  <c r="J23"/>
  <c r="J22"/>
  <c r="E60"/>
  <c r="C62"/>
  <c r="C61"/>
  <c r="C55"/>
  <c r="E51"/>
  <c r="F70" l="1"/>
  <c r="D51"/>
  <c r="D43"/>
  <c r="D28"/>
  <c r="D25"/>
  <c r="D13"/>
  <c r="D9"/>
  <c r="D48"/>
  <c r="E72"/>
  <c r="E70"/>
  <c r="D77"/>
  <c r="D72"/>
  <c r="D70"/>
  <c r="C79"/>
  <c r="C23"/>
  <c r="C22"/>
  <c r="K85" l="1"/>
  <c r="J85"/>
  <c r="F85"/>
  <c r="C85"/>
  <c r="K84"/>
  <c r="J84"/>
  <c r="F84"/>
  <c r="F83" s="1"/>
  <c r="C84"/>
  <c r="C83" s="1"/>
  <c r="H83"/>
  <c r="G83"/>
  <c r="E83"/>
  <c r="K83" s="1"/>
  <c r="D83"/>
  <c r="K82"/>
  <c r="J82"/>
  <c r="F82"/>
  <c r="C82"/>
  <c r="H81"/>
  <c r="G81"/>
  <c r="E81"/>
  <c r="K81" s="1"/>
  <c r="D81"/>
  <c r="D80" s="1"/>
  <c r="K78"/>
  <c r="K77" s="1"/>
  <c r="J78"/>
  <c r="J77" s="1"/>
  <c r="F78"/>
  <c r="F77" s="1"/>
  <c r="C78"/>
  <c r="C77" s="1"/>
  <c r="H77"/>
  <c r="G77"/>
  <c r="E77"/>
  <c r="K76"/>
  <c r="J76"/>
  <c r="F76"/>
  <c r="C76"/>
  <c r="H75"/>
  <c r="H69" s="1"/>
  <c r="G75"/>
  <c r="G69" s="1"/>
  <c r="E75"/>
  <c r="D75"/>
  <c r="D69" s="1"/>
  <c r="D8" s="1"/>
  <c r="K74"/>
  <c r="J74"/>
  <c r="F74"/>
  <c r="C74"/>
  <c r="K73"/>
  <c r="J73"/>
  <c r="F73"/>
  <c r="C73"/>
  <c r="K71"/>
  <c r="J71"/>
  <c r="F71"/>
  <c r="C71"/>
  <c r="K68"/>
  <c r="J68"/>
  <c r="F68"/>
  <c r="C68"/>
  <c r="H67"/>
  <c r="G67"/>
  <c r="E67"/>
  <c r="D67"/>
  <c r="K66"/>
  <c r="F66"/>
  <c r="C66"/>
  <c r="H65"/>
  <c r="E65"/>
  <c r="K65" s="1"/>
  <c r="D65"/>
  <c r="K64"/>
  <c r="J64"/>
  <c r="F64"/>
  <c r="C64"/>
  <c r="K63"/>
  <c r="J63"/>
  <c r="F63"/>
  <c r="C63"/>
  <c r="H60"/>
  <c r="G60"/>
  <c r="D60"/>
  <c r="K59"/>
  <c r="J59"/>
  <c r="F59"/>
  <c r="C59"/>
  <c r="H58"/>
  <c r="G58"/>
  <c r="E58"/>
  <c r="D58"/>
  <c r="D57" s="1"/>
  <c r="J56"/>
  <c r="K56"/>
  <c r="C56"/>
  <c r="K54"/>
  <c r="F54"/>
  <c r="C54"/>
  <c r="K53"/>
  <c r="J53"/>
  <c r="F53"/>
  <c r="C53"/>
  <c r="K52"/>
  <c r="J52"/>
  <c r="F52"/>
  <c r="C52"/>
  <c r="K50"/>
  <c r="J50"/>
  <c r="F50"/>
  <c r="C50"/>
  <c r="J49"/>
  <c r="K49"/>
  <c r="C49"/>
  <c r="E48"/>
  <c r="K47"/>
  <c r="J47"/>
  <c r="F47"/>
  <c r="C47"/>
  <c r="K46"/>
  <c r="J46"/>
  <c r="F46"/>
  <c r="C46"/>
  <c r="K45"/>
  <c r="J45"/>
  <c r="F45"/>
  <c r="C45"/>
  <c r="K44"/>
  <c r="J44"/>
  <c r="F44"/>
  <c r="C44"/>
  <c r="H43"/>
  <c r="G43"/>
  <c r="E43"/>
  <c r="K42"/>
  <c r="J42"/>
  <c r="F42"/>
  <c r="C42"/>
  <c r="K41"/>
  <c r="J41"/>
  <c r="F41"/>
  <c r="C41"/>
  <c r="K40"/>
  <c r="J40"/>
  <c r="F40"/>
  <c r="C40"/>
  <c r="K39"/>
  <c r="J39"/>
  <c r="F39"/>
  <c r="C39"/>
  <c r="K38"/>
  <c r="J38"/>
  <c r="F38"/>
  <c r="C38"/>
  <c r="K37"/>
  <c r="F37"/>
  <c r="C37"/>
  <c r="K36"/>
  <c r="J36"/>
  <c r="F36"/>
  <c r="C36"/>
  <c r="K35"/>
  <c r="J35"/>
  <c r="F35"/>
  <c r="C35"/>
  <c r="K34"/>
  <c r="J34"/>
  <c r="F34"/>
  <c r="C34"/>
  <c r="K33"/>
  <c r="J33"/>
  <c r="F33"/>
  <c r="C33"/>
  <c r="K32"/>
  <c r="J32"/>
  <c r="F32"/>
  <c r="C32"/>
  <c r="K31"/>
  <c r="J31"/>
  <c r="F31"/>
  <c r="C31"/>
  <c r="K30"/>
  <c r="J30"/>
  <c r="F30"/>
  <c r="C30"/>
  <c r="K29"/>
  <c r="J29"/>
  <c r="F29"/>
  <c r="C29"/>
  <c r="H28"/>
  <c r="E28"/>
  <c r="K27"/>
  <c r="J27"/>
  <c r="F27"/>
  <c r="C27"/>
  <c r="K26"/>
  <c r="J26"/>
  <c r="F26"/>
  <c r="C26"/>
  <c r="H25"/>
  <c r="G25"/>
  <c r="E25"/>
  <c r="K24"/>
  <c r="J24"/>
  <c r="F24"/>
  <c r="C24"/>
  <c r="K21"/>
  <c r="J21"/>
  <c r="F21"/>
  <c r="C21"/>
  <c r="K20"/>
  <c r="J20"/>
  <c r="F20"/>
  <c r="C20"/>
  <c r="K19"/>
  <c r="J19"/>
  <c r="F19"/>
  <c r="C19"/>
  <c r="K18"/>
  <c r="J18"/>
  <c r="F18"/>
  <c r="C18"/>
  <c r="K17"/>
  <c r="J17"/>
  <c r="F17"/>
  <c r="C17"/>
  <c r="G13"/>
  <c r="K16"/>
  <c r="J16"/>
  <c r="F16"/>
  <c r="C16"/>
  <c r="K15"/>
  <c r="J15"/>
  <c r="F15"/>
  <c r="C15"/>
  <c r="K14"/>
  <c r="J14"/>
  <c r="F14"/>
  <c r="C14"/>
  <c r="E13"/>
  <c r="K12"/>
  <c r="J12"/>
  <c r="F12"/>
  <c r="C12"/>
  <c r="K11"/>
  <c r="J11"/>
  <c r="F11"/>
  <c r="C11"/>
  <c r="K10"/>
  <c r="C10"/>
  <c r="H9"/>
  <c r="E9"/>
  <c r="H57" l="1"/>
  <c r="E69"/>
  <c r="K58"/>
  <c r="E57"/>
  <c r="J75"/>
  <c r="I40"/>
  <c r="I50"/>
  <c r="I31"/>
  <c r="J70"/>
  <c r="J83"/>
  <c r="I85"/>
  <c r="F81"/>
  <c r="I39"/>
  <c r="I11"/>
  <c r="C28"/>
  <c r="I59"/>
  <c r="H80"/>
  <c r="I16"/>
  <c r="I68"/>
  <c r="K72"/>
  <c r="I42"/>
  <c r="I44"/>
  <c r="I46"/>
  <c r="F67"/>
  <c r="F58"/>
  <c r="I34"/>
  <c r="I37"/>
  <c r="I73"/>
  <c r="H48"/>
  <c r="K48" s="1"/>
  <c r="G51"/>
  <c r="J51" s="1"/>
  <c r="J10"/>
  <c r="I18"/>
  <c r="I20"/>
  <c r="I26"/>
  <c r="F49"/>
  <c r="I49" s="1"/>
  <c r="I52"/>
  <c r="I35"/>
  <c r="I36"/>
  <c r="J54"/>
  <c r="I76"/>
  <c r="C13"/>
  <c r="C58"/>
  <c r="I58" s="1"/>
  <c r="C70"/>
  <c r="C81"/>
  <c r="J37"/>
  <c r="I54"/>
  <c r="C72"/>
  <c r="I17"/>
  <c r="I19"/>
  <c r="C25"/>
  <c r="I29"/>
  <c r="G48"/>
  <c r="J48" s="1"/>
  <c r="K75"/>
  <c r="I14"/>
  <c r="I27"/>
  <c r="J66"/>
  <c r="F75"/>
  <c r="J81"/>
  <c r="K43"/>
  <c r="I47"/>
  <c r="I53"/>
  <c r="I82"/>
  <c r="I30"/>
  <c r="K60"/>
  <c r="I64"/>
  <c r="C67"/>
  <c r="C75"/>
  <c r="I83"/>
  <c r="G9"/>
  <c r="I12"/>
  <c r="I21"/>
  <c r="C48"/>
  <c r="C65"/>
  <c r="K67"/>
  <c r="K25"/>
  <c r="K28"/>
  <c r="I38"/>
  <c r="E80"/>
  <c r="F10"/>
  <c r="I10" s="1"/>
  <c r="G28"/>
  <c r="F28" s="1"/>
  <c r="I32"/>
  <c r="I41"/>
  <c r="C43"/>
  <c r="I45"/>
  <c r="I66"/>
  <c r="J67"/>
  <c r="K70"/>
  <c r="G80"/>
  <c r="J13"/>
  <c r="J58"/>
  <c r="I74"/>
  <c r="J72"/>
  <c r="I15"/>
  <c r="J25"/>
  <c r="I24"/>
  <c r="I33"/>
  <c r="F43"/>
  <c r="C51"/>
  <c r="I63"/>
  <c r="I71"/>
  <c r="K80"/>
  <c r="I84"/>
  <c r="H13"/>
  <c r="F60"/>
  <c r="I78"/>
  <c r="I77" s="1"/>
  <c r="F56"/>
  <c r="I56" s="1"/>
  <c r="G65"/>
  <c r="J65" s="1"/>
  <c r="H51"/>
  <c r="K51" s="1"/>
  <c r="K9"/>
  <c r="J43"/>
  <c r="J60"/>
  <c r="C60"/>
  <c r="F25"/>
  <c r="G8" l="1"/>
  <c r="G57"/>
  <c r="H8"/>
  <c r="E8"/>
  <c r="C8" s="1"/>
  <c r="I28"/>
  <c r="K69"/>
  <c r="C80"/>
  <c r="I70"/>
  <c r="I81"/>
  <c r="I80" s="1"/>
  <c r="F69"/>
  <c r="J28"/>
  <c r="F80"/>
  <c r="I25"/>
  <c r="J80"/>
  <c r="F9"/>
  <c r="F48"/>
  <c r="I48" s="1"/>
  <c r="I67"/>
  <c r="I72"/>
  <c r="I43"/>
  <c r="K57"/>
  <c r="C57"/>
  <c r="I75"/>
  <c r="F13"/>
  <c r="I13" s="1"/>
  <c r="C69"/>
  <c r="F65"/>
  <c r="I65" s="1"/>
  <c r="I60"/>
  <c r="F51"/>
  <c r="I51" s="1"/>
  <c r="J9"/>
  <c r="C9"/>
  <c r="K13"/>
  <c r="F8" l="1"/>
  <c r="J8"/>
  <c r="I8"/>
  <c r="K8"/>
  <c r="J69"/>
  <c r="I69"/>
  <c r="I9"/>
  <c r="F57"/>
  <c r="I57" s="1"/>
  <c r="J57"/>
</calcChain>
</file>

<file path=xl/sharedStrings.xml><?xml version="1.0" encoding="utf-8"?>
<sst xmlns="http://schemas.openxmlformats.org/spreadsheetml/2006/main" count="193" uniqueCount="187">
  <si>
    <t>Код</t>
  </si>
  <si>
    <t>Найменування показників</t>
  </si>
  <si>
    <t xml:space="preserve">Виконано </t>
  </si>
  <si>
    <t>Рівень  виконання,%</t>
  </si>
  <si>
    <t>Всього</t>
  </si>
  <si>
    <t>Загальний фонд</t>
  </si>
  <si>
    <t>Спеціальний фонд</t>
  </si>
  <si>
    <t>Спеціальний  фонд</t>
  </si>
  <si>
    <t>І. Видатки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</si>
  <si>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</si>
  <si>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</si>
  <si>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</si>
  <si>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</si>
  <si>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</si>
  <si>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</si>
  <si>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1000</t>
  </si>
  <si>
    <t>Освіта</t>
  </si>
  <si>
    <t>1010</t>
  </si>
  <si>
    <t>Надання дошкільної освіти</t>
  </si>
  <si>
    <t>1021</t>
  </si>
  <si>
    <t>Надання загальної середньої освіти закладами загальної середньої освіти</t>
  </si>
  <si>
    <t>1031</t>
  </si>
  <si>
    <t>1061</t>
  </si>
  <si>
    <t>1070</t>
  </si>
  <si>
    <t>Надання позашкільної освіти закладами позашкільної освіти, заходи із позашкільної роботи з дітьми</t>
  </si>
  <si>
    <t>1080</t>
  </si>
  <si>
    <t>1141</t>
  </si>
  <si>
    <t>Забезпечення діяльності інших закладів у сфері освіти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</si>
  <si>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</si>
  <si>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</si>
  <si>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</si>
  <si>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1160</t>
  </si>
  <si>
    <t>Забезпечення діяльності центрів професійного розвитку педагогічних працівників</t>
  </si>
  <si>
    <t>2000</t>
  </si>
  <si>
    <t>Охорона здоров'я</t>
  </si>
  <si>
    <t>2010</t>
  </si>
  <si>
    <t>Багатопрофільна стаціонарна медична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</si>
  <si>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</si>
  <si>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</si>
  <si>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</si>
  <si>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</si>
  <si>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</si>
  <si>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зв'язку</t>
  </si>
  <si>
    <t>3035</t>
  </si>
  <si>
    <t>Компенсаційні виплати за пільговий проїзд окремих категорій громадян на залізничному транспорті</t>
  </si>
  <si>
    <t>3050</t>
  </si>
  <si>
    <t>Пільгове медичне обслуговування осіб, які постраждали внаслідок Чорнобильської катастрофи</t>
  </si>
  <si>
    <t>3090</t>
  </si>
  <si>
    <t>Видатки на поховання учасників бойових дій та осіб з інвалідністю внаслідок війни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</si>
  <si>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</si>
  <si>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</si>
  <si>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</si>
  <si>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</si>
  <si>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3112</t>
  </si>
  <si>
    <t>Заходи державної політики з питань дітей та їх соціального захисту</t>
  </si>
  <si>
    <t>3133</t>
  </si>
  <si>
    <t>Інші заходи та заклади молодіжної політики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</si>
  <si>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</si>
  <si>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</si>
  <si>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</si>
  <si>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</si>
  <si>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</si>
  <si>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</si>
  <si>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3191</t>
  </si>
  <si>
    <t>Інші видатки на соціальний захист ветеранів війни та праці</t>
  </si>
  <si>
    <t>3210</t>
  </si>
  <si>
    <t>Організація та проведення громадських робіт</t>
  </si>
  <si>
    <t>3242</t>
  </si>
  <si>
    <t>Інші заходи у сфері соціального захисту і соціального забезпечення</t>
  </si>
  <si>
    <t>4000</t>
  </si>
  <si>
    <t>Культура і мистецтво</t>
  </si>
  <si>
    <t>4030</t>
  </si>
  <si>
    <t>Забезпечення діяльності бібліотек</t>
  </si>
  <si>
    <t>4040</t>
  </si>
  <si>
    <t>4082</t>
  </si>
  <si>
    <t>Інші заходи в галузі культури і мистецтва</t>
  </si>
  <si>
    <t>5000</t>
  </si>
  <si>
    <t>Фізична культура і спорт</t>
  </si>
  <si>
    <t>5031</t>
  </si>
  <si>
    <t>Утримання та навчально-тренувальна робота комунальних дитячо-юнацьких спортивних шкіл</t>
  </si>
  <si>
    <t>6000</t>
  </si>
  <si>
    <t>Житлово-комунальне господарство</t>
  </si>
  <si>
    <t>6030</t>
  </si>
  <si>
    <t>Організація благоустрою населених пунктів</t>
  </si>
  <si>
    <t>6090</t>
  </si>
  <si>
    <t>Інша діяльність у сфері житлово-комунального господарства</t>
  </si>
  <si>
    <t>7000</t>
  </si>
  <si>
    <t>Економічна діяльність</t>
  </si>
  <si>
    <t>7100</t>
  </si>
  <si>
    <t>Сільське, лісове, рибне господарство та мисливство</t>
  </si>
  <si>
    <t>7130</t>
  </si>
  <si>
    <t>7300</t>
  </si>
  <si>
    <t>Будівництво та регіональний розвиток</t>
  </si>
  <si>
    <t>7321</t>
  </si>
  <si>
    <t>7330</t>
  </si>
  <si>
    <t>7370</t>
  </si>
  <si>
    <t>Реалізація інших заходів щодо соціально-економічного розвитку територій</t>
  </si>
  <si>
    <t>7500</t>
  </si>
  <si>
    <t>Зв'язок, телекомунікації та інформатика</t>
  </si>
  <si>
    <t>7600</t>
  </si>
  <si>
    <t>Інші програми та заходи, пов'язані з економічною діяльністю</t>
  </si>
  <si>
    <t>7670</t>
  </si>
  <si>
    <t>Внески до статутного капіталу суб'єктів господарювання</t>
  </si>
  <si>
    <t>8000</t>
  </si>
  <si>
    <t>Інша діяльність</t>
  </si>
  <si>
    <t>8100</t>
  </si>
  <si>
    <t>Захист населення і територій від надзвичайних ситуацій техногенного та природного характеру</t>
  </si>
  <si>
    <t>8110</t>
  </si>
  <si>
    <t>Заходи із запобігання та ліквідації надзвичайних ситуацій та наслідків стихійного лиха</t>
  </si>
  <si>
    <t>8200</t>
  </si>
  <si>
    <t>Громадський порядок та безпека</t>
  </si>
  <si>
    <t>8230</t>
  </si>
  <si>
    <t>Інші заходи громадського порядку та безпеки</t>
  </si>
  <si>
    <t>8300</t>
  </si>
  <si>
    <t xml:space="preserve">Охорона навколишнього природного середовища </t>
  </si>
  <si>
    <t>8340</t>
  </si>
  <si>
    <t>Природоохоронні заходи за рахунок цільових фондів</t>
  </si>
  <si>
    <t>8700</t>
  </si>
  <si>
    <t>Резервний фонд</t>
  </si>
  <si>
    <t>8710</t>
  </si>
  <si>
    <t>Резервний фонд місцевого бюджету</t>
  </si>
  <si>
    <t>9000</t>
  </si>
  <si>
    <t>Міжбюджетні трансферти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</si>
  <si>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</si>
  <si>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</si>
  <si>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</si>
  <si>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Інші субвенції з місцевого бюджету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</si>
  <si>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</si>
  <si>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</si>
  <si>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Додаток 2</t>
  </si>
  <si>
    <t>тис. грн</t>
  </si>
  <si>
    <t>Загальний 
фонд</t>
  </si>
  <si>
    <t>0180</t>
  </si>
  <si>
    <t>Інша діяльність у сфері державного управління</t>
  </si>
  <si>
    <t>Надання спеціалізованої освіти мистецькими школами</t>
  </si>
  <si>
    <t>Забезпечення діяльності музеїв і виставок</t>
  </si>
  <si>
    <t>Здійснення заходів із землеустрою</t>
  </si>
  <si>
    <t>8240</t>
  </si>
  <si>
    <t>Заходи та роботи з територіальної оборони</t>
  </si>
  <si>
    <t>Виконання бюджету Баштанської міської територіальної громади за витратами за 11 місяців 2022 року</t>
  </si>
  <si>
    <t>пояснювальної записки</t>
  </si>
  <si>
    <t>Затверджено на 2023 рік 
з урахуванням змін станом на 01.12.2022</t>
  </si>
  <si>
    <t>1142</t>
  </si>
  <si>
    <t>Інші програми та заходи у сфері освіти</t>
  </si>
  <si>
    <t>Забезпечення діяльності інклюзивно-ресурсних центрів за рахунок коштів освітньої субвенції</t>
  </si>
  <si>
    <t>4060</t>
  </si>
  <si>
    <t>Забезпечення діяльності палаців і будинків культури, клубів, центрів дозвілля та інших клубних закладів</t>
  </si>
  <si>
    <t>5061</t>
  </si>
  <si>
    <t>Забезпечення діяльності місцевих центрів фізичного здоров"я населення "Спорт для всіх" та проведення фізкультурно-масових заходів серед населення регіону</t>
  </si>
  <si>
    <t>6013</t>
  </si>
  <si>
    <t>Забезпечення діяльності водопровідно-каналізаційного господарства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</si>
  <si>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</si>
  <si>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</si>
  <si>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7540</t>
  </si>
  <si>
    <t>Реалізація заходів,спрямованих на підвищення доступності широкосмугового доступу до Інтернету в сільській місцевості</t>
  </si>
  <si>
    <t>8775</t>
  </si>
  <si>
    <t>Інші заходи за рахунок коштів резервного фонду місцевого бюджету</t>
  </si>
  <si>
    <t>9300</t>
  </si>
  <si>
    <t>9320</t>
  </si>
  <si>
    <t>Субвенція з місцевого бюджету за рахунок залишку коштів освітньої субвенції, що утворився на початок бюджетного періоду</t>
  </si>
  <si>
    <t>6082</t>
  </si>
  <si>
    <t>Придбання житла для окремих категорій населення відповідно до законодавства</t>
  </si>
  <si>
    <t>Будівництво освітніх установ та закладів</t>
  </si>
  <si>
    <t>Будівництво інших об"єктів комунальної власності</t>
  </si>
  <si>
    <t>7363</t>
  </si>
  <si>
    <t>Виконання інвестиційних проєктівв рамках здійснення заходів щодо соціально- економічного розвитку окремих територій</t>
  </si>
  <si>
    <t>% виконання до річного плану</t>
  </si>
  <si>
    <t>Найменування витрат</t>
  </si>
  <si>
    <t>Очікуване виконання  за 2022 рік</t>
  </si>
  <si>
    <t>Структура видатків</t>
  </si>
  <si>
    <t>Аналіз очікуваного виконання видатків загального фонду бюджету Баштанської міської територіальної громади за 2022 рік</t>
  </si>
  <si>
    <t xml:space="preserve">Заробітна плата з нарахуваннями
</t>
  </si>
  <si>
    <t>в тому числі:</t>
  </si>
  <si>
    <t>оплата водопостачання</t>
  </si>
  <si>
    <t>оплата електроенергії</t>
  </si>
  <si>
    <t>оплата природного газу</t>
  </si>
  <si>
    <t>тверде паливо та інші послуги</t>
  </si>
  <si>
    <t>Поточні трансферти</t>
  </si>
  <si>
    <t>Соціальне забезпечення</t>
  </si>
  <si>
    <t>Капітальні трансферти</t>
  </si>
  <si>
    <t>Інші видатки</t>
  </si>
  <si>
    <t>ВСЬОГО</t>
  </si>
  <si>
    <t>Медикаменти</t>
  </si>
  <si>
    <t>Продукти харчування</t>
  </si>
  <si>
    <t>Оплата енергоносіїв всього,</t>
  </si>
  <si>
    <t>Затверджено на 2022 рік з урахуванням змін</t>
  </si>
  <si>
    <t>тис.грн.</t>
  </si>
</sst>
</file>

<file path=xl/styles.xml><?xml version="1.0" encoding="utf-8"?>
<styleSheet xmlns="http://schemas.openxmlformats.org/spreadsheetml/2006/main">
  <numFmts count="6">
    <numFmt numFmtId="164" formatCode="#,##0.000"/>
    <numFmt numFmtId="165" formatCode="#,##0.0"/>
    <numFmt numFmtId="166" formatCode="_-* #,##0_р_._-;\-* #,##0_р_._-;_-* &quot;-&quot;_р_._-;_-@_-"/>
    <numFmt numFmtId="167" formatCode="_-* #,##0.00_р_._-;\-* #,##0.00_р_._-;_-* &quot;-&quot;??_р_._-;_-@_-"/>
    <numFmt numFmtId="168" formatCode="_-* #,##0.00\ _г_р_н_._-;\-* #,##0.00\ _г_р_н_._-;_-* &quot;-&quot;??\ _г_р_н_._-;_-@_-"/>
    <numFmt numFmtId="169" formatCode="0.0"/>
  </numFmts>
  <fonts count="2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22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 Cyr"/>
      <charset val="204"/>
    </font>
    <font>
      <sz val="14"/>
      <color theme="1"/>
      <name val="Times New Roman Cyr"/>
      <family val="1"/>
      <charset val="204"/>
    </font>
    <font>
      <b/>
      <sz val="14"/>
      <color theme="1"/>
      <name val="Times New Roman Cyr"/>
      <family val="1"/>
      <charset val="204"/>
    </font>
    <font>
      <sz val="18"/>
      <name val="Times New Roman"/>
      <family val="1"/>
      <charset val="204"/>
    </font>
    <font>
      <sz val="18"/>
      <name val="Arial Cyr"/>
      <charset val="204"/>
    </font>
    <font>
      <sz val="10"/>
      <name val="Arial Cyr"/>
    </font>
    <font>
      <sz val="10"/>
      <name val="Times New Roman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i/>
      <sz val="18"/>
      <name val="Times New Roman"/>
      <family val="1"/>
      <charset val="204"/>
    </font>
    <font>
      <b/>
      <sz val="36"/>
      <name val="Times New Roman"/>
      <family val="1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8"/>
      <name val="Times New Roman"/>
      <family val="1"/>
      <charset val="204"/>
    </font>
    <font>
      <sz val="32"/>
      <name val="Times New Roman"/>
      <family val="1"/>
      <charset val="204"/>
    </font>
    <font>
      <i/>
      <sz val="32"/>
      <name val="Times New Roman"/>
      <family val="1"/>
      <charset val="204"/>
    </font>
    <font>
      <b/>
      <sz val="3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2" fillId="0" borderId="0"/>
    <xf numFmtId="0" fontId="14" fillId="0" borderId="0"/>
    <xf numFmtId="0" fontId="15" fillId="0" borderId="0"/>
    <xf numFmtId="0" fontId="16" fillId="0" borderId="0"/>
    <xf numFmtId="0" fontId="2" fillId="0" borderId="0"/>
    <xf numFmtId="0" fontId="17" fillId="0" borderId="0"/>
    <xf numFmtId="0" fontId="18" fillId="0" borderId="0"/>
    <xf numFmtId="0" fontId="17" fillId="0" borderId="0"/>
    <xf numFmtId="9" fontId="18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</cellStyleXfs>
  <cellXfs count="86">
    <xf numFmtId="0" fontId="0" fillId="0" borderId="0" xfId="0"/>
    <xf numFmtId="0" fontId="4" fillId="0" borderId="0" xfId="0" applyFont="1"/>
    <xf numFmtId="0" fontId="19" fillId="0" borderId="0" xfId="0" applyFont="1"/>
    <xf numFmtId="49" fontId="4" fillId="0" borderId="0" xfId="0" applyNumberFormat="1" applyFont="1"/>
    <xf numFmtId="0" fontId="5" fillId="0" borderId="0" xfId="0" applyFont="1"/>
    <xf numFmtId="0" fontId="6" fillId="0" borderId="0" xfId="0" applyFont="1"/>
    <xf numFmtId="164" fontId="6" fillId="0" borderId="0" xfId="0" applyNumberFormat="1" applyFont="1"/>
    <xf numFmtId="0" fontId="4" fillId="0" borderId="0" xfId="0" applyFont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vertical="top"/>
    </xf>
    <xf numFmtId="165" fontId="8" fillId="0" borderId="1" xfId="0" applyNumberFormat="1" applyFont="1" applyBorder="1" applyAlignment="1">
      <alignment vertical="top"/>
    </xf>
    <xf numFmtId="0" fontId="6" fillId="0" borderId="0" xfId="0" applyFont="1" applyAlignment="1">
      <alignment vertical="top"/>
    </xf>
    <xf numFmtId="49" fontId="9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justify" vertical="top" wrapText="1"/>
    </xf>
    <xf numFmtId="165" fontId="6" fillId="0" borderId="1" xfId="0" applyNumberFormat="1" applyFont="1" applyBorder="1" applyAlignment="1">
      <alignment vertical="top"/>
    </xf>
    <xf numFmtId="0" fontId="8" fillId="0" borderId="1" xfId="0" applyFont="1" applyBorder="1" applyAlignment="1">
      <alignment horizontal="justify" vertical="top"/>
    </xf>
    <xf numFmtId="165" fontId="8" fillId="0" borderId="1" xfId="0" applyNumberFormat="1" applyFont="1" applyBorder="1" applyAlignment="1">
      <alignment horizontal="right" vertical="top"/>
    </xf>
    <xf numFmtId="165" fontId="6" fillId="0" borderId="5" xfId="0" applyNumberFormat="1" applyFont="1" applyBorder="1" applyAlignment="1">
      <alignment horizontal="right" vertical="top"/>
    </xf>
    <xf numFmtId="49" fontId="6" fillId="0" borderId="1" xfId="0" applyNumberFormat="1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justify" vertical="top" wrapText="1"/>
    </xf>
    <xf numFmtId="49" fontId="11" fillId="0" borderId="1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justify" vertical="top" wrapText="1"/>
    </xf>
    <xf numFmtId="0" fontId="8" fillId="0" borderId="0" xfId="0" applyFont="1" applyAlignment="1">
      <alignment vertical="top"/>
    </xf>
    <xf numFmtId="0" fontId="8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49" fontId="6" fillId="0" borderId="1" xfId="0" applyNumberFormat="1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1" xfId="0" applyFont="1" applyBorder="1" applyAlignment="1">
      <alignment horizontal="justify" vertical="top"/>
    </xf>
    <xf numFmtId="165" fontId="6" fillId="0" borderId="0" xfId="0" applyNumberFormat="1" applyFont="1"/>
    <xf numFmtId="0" fontId="12" fillId="0" borderId="0" xfId="0" applyFont="1" applyAlignment="1">
      <alignment horizontal="center"/>
    </xf>
    <xf numFmtId="0" fontId="13" fillId="0" borderId="0" xfId="0" applyFont="1"/>
    <xf numFmtId="3" fontId="13" fillId="0" borderId="0" xfId="0" applyNumberFormat="1" applyFont="1"/>
    <xf numFmtId="0" fontId="12" fillId="0" borderId="0" xfId="0" applyFont="1"/>
    <xf numFmtId="0" fontId="12" fillId="0" borderId="0" xfId="1" applyFont="1" applyAlignment="1">
      <alignment horizontal="center" vertical="center"/>
    </xf>
    <xf numFmtId="0" fontId="12" fillId="0" borderId="0" xfId="1" applyFont="1"/>
    <xf numFmtId="0" fontId="20" fillId="0" borderId="0" xfId="1" applyFont="1"/>
    <xf numFmtId="4" fontId="12" fillId="0" borderId="0" xfId="1" applyNumberFormat="1" applyFont="1" applyAlignment="1">
      <alignment horizontal="center" vertical="center"/>
    </xf>
    <xf numFmtId="4" fontId="12" fillId="0" borderId="0" xfId="1" applyNumberFormat="1" applyFont="1"/>
    <xf numFmtId="0" fontId="24" fillId="0" borderId="0" xfId="1" applyFont="1"/>
    <xf numFmtId="0" fontId="23" fillId="0" borderId="0" xfId="1" applyFont="1"/>
    <xf numFmtId="165" fontId="23" fillId="0" borderId="6" xfId="0" applyNumberFormat="1" applyFont="1" applyBorder="1" applyAlignment="1">
      <alignment horizontal="right" vertical="top"/>
    </xf>
    <xf numFmtId="165" fontId="23" fillId="0" borderId="15" xfId="0" applyNumberFormat="1" applyFont="1" applyBorder="1" applyAlignment="1">
      <alignment horizontal="right" vertical="top"/>
    </xf>
    <xf numFmtId="0" fontId="23" fillId="0" borderId="1" xfId="0" applyFont="1" applyBorder="1" applyAlignment="1">
      <alignment vertical="top" wrapText="1"/>
    </xf>
    <xf numFmtId="164" fontId="8" fillId="0" borderId="1" xfId="0" applyNumberFormat="1" applyFont="1" applyBorder="1" applyAlignment="1">
      <alignment vertical="top"/>
    </xf>
    <xf numFmtId="165" fontId="26" fillId="0" borderId="6" xfId="0" applyNumberFormat="1" applyFont="1" applyBorder="1" applyAlignment="1">
      <alignment horizontal="right" vertical="top"/>
    </xf>
    <xf numFmtId="165" fontId="26" fillId="0" borderId="15" xfId="0" applyNumberFormat="1" applyFont="1" applyBorder="1" applyAlignment="1">
      <alignment horizontal="right" vertical="top"/>
    </xf>
    <xf numFmtId="0" fontId="26" fillId="0" borderId="1" xfId="0" applyFont="1" applyBorder="1" applyAlignment="1">
      <alignment vertical="top" wrapText="1"/>
    </xf>
    <xf numFmtId="0" fontId="26" fillId="0" borderId="16" xfId="0" applyFont="1" applyBorder="1" applyAlignment="1">
      <alignment vertical="top" wrapText="1"/>
    </xf>
    <xf numFmtId="0" fontId="26" fillId="0" borderId="16" xfId="0" applyFont="1" applyBorder="1" applyAlignment="1">
      <alignment vertical="top"/>
    </xf>
    <xf numFmtId="0" fontId="22" fillId="0" borderId="16" xfId="0" applyFont="1" applyBorder="1" applyAlignment="1">
      <alignment vertical="top" wrapText="1"/>
    </xf>
    <xf numFmtId="0" fontId="28" fillId="0" borderId="16" xfId="0" applyFont="1" applyBorder="1" applyAlignment="1">
      <alignment vertical="top" wrapText="1"/>
    </xf>
    <xf numFmtId="0" fontId="27" fillId="0" borderId="16" xfId="0" applyFont="1" applyBorder="1" applyAlignment="1">
      <alignment vertical="top"/>
    </xf>
    <xf numFmtId="0" fontId="26" fillId="0" borderId="6" xfId="0" applyFont="1" applyBorder="1" applyAlignment="1">
      <alignment vertical="top" wrapText="1"/>
    </xf>
    <xf numFmtId="0" fontId="26" fillId="0" borderId="14" xfId="0" applyFont="1" applyBorder="1" applyAlignment="1">
      <alignment vertical="top" wrapText="1"/>
    </xf>
    <xf numFmtId="0" fontId="26" fillId="0" borderId="13" xfId="0" applyFont="1" applyBorder="1" applyAlignment="1">
      <alignment horizontal="center" vertical="top"/>
    </xf>
    <xf numFmtId="0" fontId="26" fillId="0" borderId="11" xfId="0" applyFont="1" applyBorder="1" applyAlignment="1">
      <alignment horizontal="center" vertical="top" wrapText="1"/>
    </xf>
    <xf numFmtId="3" fontId="26" fillId="0" borderId="11" xfId="0" applyNumberFormat="1" applyFont="1" applyBorder="1" applyAlignment="1">
      <alignment horizontal="center" vertical="top"/>
    </xf>
    <xf numFmtId="3" fontId="26" fillId="0" borderId="12" xfId="0" applyNumberFormat="1" applyFont="1" applyBorder="1" applyAlignment="1">
      <alignment horizontal="center" vertical="top"/>
    </xf>
    <xf numFmtId="0" fontId="28" fillId="0" borderId="1" xfId="0" applyFont="1" applyBorder="1" applyAlignment="1">
      <alignment vertical="top" wrapText="1"/>
    </xf>
    <xf numFmtId="165" fontId="28" fillId="0" borderId="6" xfId="0" applyNumberFormat="1" applyFont="1" applyBorder="1" applyAlignment="1">
      <alignment horizontal="right" vertical="top"/>
    </xf>
    <xf numFmtId="169" fontId="28" fillId="0" borderId="1" xfId="0" applyNumberFormat="1" applyFont="1" applyBorder="1" applyAlignment="1">
      <alignment vertical="top" wrapText="1"/>
    </xf>
    <xf numFmtId="0" fontId="23" fillId="0" borderId="0" xfId="1" applyFont="1" applyAlignment="1">
      <alignment horizontal="right"/>
    </xf>
    <xf numFmtId="0" fontId="21" fillId="0" borderId="0" xfId="1" applyFont="1" applyAlignment="1">
      <alignment horizontal="center" vertical="top" wrapText="1"/>
    </xf>
    <xf numFmtId="0" fontId="25" fillId="0" borderId="7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4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 5" xfId="5"/>
    <cellStyle name="Обычный 6" xfId="6"/>
    <cellStyle name="Обычный 6 2" xfId="13"/>
    <cellStyle name="Обычный 7" xfId="7"/>
    <cellStyle name="Обычный 8" xfId="8"/>
    <cellStyle name="Процентный 2" xfId="9"/>
    <cellStyle name="Тысячи [0]_Розподіл (2)" xfId="10"/>
    <cellStyle name="Тысячи_Розподіл (2)" xfId="11"/>
    <cellStyle name="Финансовый 2" xfId="12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="40" zoomScaleNormal="50" zoomScaleSheetLayoutView="40" workbookViewId="0">
      <pane xSplit="2" ySplit="6" topLeftCell="C14" activePane="bottomRight" state="frozen"/>
      <selection pane="topRight" activeCell="C1" sqref="C1"/>
      <selection pane="bottomLeft" activeCell="A7" sqref="A7"/>
      <selection pane="bottomRight" activeCell="P5" sqref="P5"/>
    </sheetView>
  </sheetViews>
  <sheetFormatPr defaultColWidth="8.7109375" defaultRowHeight="23.25"/>
  <cols>
    <col min="1" max="1" width="88.7109375" style="38" customWidth="1"/>
    <col min="2" max="2" width="51.7109375" style="39" customWidth="1"/>
    <col min="3" max="3" width="31.7109375" style="39" customWidth="1"/>
    <col min="4" max="4" width="34.7109375" style="39" customWidth="1"/>
    <col min="5" max="5" width="31.7109375" style="39" customWidth="1"/>
    <col min="6" max="16384" width="8.7109375" style="39"/>
  </cols>
  <sheetData>
    <row r="1" spans="1:5" ht="29.45" customHeight="1"/>
    <row r="2" spans="1:5" ht="29.45" customHeight="1"/>
    <row r="3" spans="1:5" ht="112.5" customHeight="1">
      <c r="A3" s="67" t="s">
        <v>170</v>
      </c>
      <c r="B3" s="67"/>
      <c r="C3" s="67"/>
      <c r="D3" s="67"/>
      <c r="E3" s="67"/>
    </row>
    <row r="4" spans="1:5" ht="28.5" thickBot="1">
      <c r="A4" s="41"/>
      <c r="C4" s="42"/>
      <c r="D4" s="66"/>
      <c r="E4" s="66" t="s">
        <v>186</v>
      </c>
    </row>
    <row r="5" spans="1:5" s="43" customFormat="1" ht="174" customHeight="1">
      <c r="A5" s="68" t="s">
        <v>167</v>
      </c>
      <c r="B5" s="70" t="s">
        <v>185</v>
      </c>
      <c r="C5" s="70" t="s">
        <v>168</v>
      </c>
      <c r="D5" s="70" t="s">
        <v>166</v>
      </c>
      <c r="E5" s="70" t="s">
        <v>169</v>
      </c>
    </row>
    <row r="6" spans="1:5" s="43" customFormat="1" ht="46.9" customHeight="1" thickBot="1">
      <c r="A6" s="69"/>
      <c r="B6" s="71"/>
      <c r="C6" s="71"/>
      <c r="D6" s="71"/>
      <c r="E6" s="71"/>
    </row>
    <row r="7" spans="1:5" ht="41.25" thickBot="1">
      <c r="A7" s="59">
        <v>1</v>
      </c>
      <c r="B7" s="60">
        <v>2</v>
      </c>
      <c r="C7" s="61">
        <v>3</v>
      </c>
      <c r="D7" s="61">
        <v>4</v>
      </c>
      <c r="E7" s="62">
        <v>5</v>
      </c>
    </row>
    <row r="8" spans="1:5" ht="75" customHeight="1">
      <c r="A8" s="58" t="s">
        <v>171</v>
      </c>
      <c r="B8" s="57">
        <v>159268.22500000001</v>
      </c>
      <c r="C8" s="49">
        <v>145735.29999999999</v>
      </c>
      <c r="D8" s="49">
        <f>C8/B8*100</f>
        <v>91.503060324807407</v>
      </c>
      <c r="E8" s="50">
        <f>C8/C21*100</f>
        <v>78.06046640677809</v>
      </c>
    </row>
    <row r="9" spans="1:5" ht="66.75" customHeight="1">
      <c r="A9" s="53" t="s">
        <v>182</v>
      </c>
      <c r="B9" s="51">
        <v>46.6</v>
      </c>
      <c r="C9" s="49"/>
      <c r="D9" s="49">
        <f>C9/B9*100</f>
        <v>0</v>
      </c>
      <c r="E9" s="50"/>
    </row>
    <row r="10" spans="1:5" ht="65.25" customHeight="1">
      <c r="A10" s="53" t="s">
        <v>183</v>
      </c>
      <c r="B10" s="51">
        <v>767.49300000000005</v>
      </c>
      <c r="C10" s="49">
        <v>349.8</v>
      </c>
      <c r="D10" s="49">
        <f t="shared" ref="D10:D21" si="0">C10/B10*100</f>
        <v>45.576962916925623</v>
      </c>
      <c r="E10" s="50">
        <f>C10/C21*100</f>
        <v>0.1873640164674652</v>
      </c>
    </row>
    <row r="11" spans="1:5" ht="66.75" customHeight="1">
      <c r="A11" s="53" t="s">
        <v>184</v>
      </c>
      <c r="B11" s="51">
        <f>B13+B14+B15+B16</f>
        <v>18492.221999999998</v>
      </c>
      <c r="C11" s="51">
        <f>C13+C14+C15+C16</f>
        <v>12822.099999999999</v>
      </c>
      <c r="D11" s="49">
        <f t="shared" si="0"/>
        <v>69.33780050877607</v>
      </c>
      <c r="E11" s="50">
        <f>C11/C21*100</f>
        <v>6.8679249729773737</v>
      </c>
    </row>
    <row r="12" spans="1:5" ht="40.5">
      <c r="A12" s="53" t="s">
        <v>172</v>
      </c>
      <c r="B12" s="51"/>
      <c r="C12" s="49"/>
      <c r="D12" s="49"/>
      <c r="E12" s="50">
        <f>C12/C21*100</f>
        <v>0</v>
      </c>
    </row>
    <row r="13" spans="1:5" ht="40.5">
      <c r="A13" s="56" t="s">
        <v>173</v>
      </c>
      <c r="B13" s="51">
        <v>631.82500000000005</v>
      </c>
      <c r="C13" s="49">
        <v>492.9</v>
      </c>
      <c r="D13" s="49">
        <f t="shared" si="0"/>
        <v>78.012107783009526</v>
      </c>
      <c r="E13" s="50">
        <f>C13/C21*100</f>
        <v>0.26401293229506456</v>
      </c>
    </row>
    <row r="14" spans="1:5" s="44" customFormat="1" ht="40.5">
      <c r="A14" s="56" t="s">
        <v>174</v>
      </c>
      <c r="B14" s="51">
        <v>6081.5010000000002</v>
      </c>
      <c r="C14" s="49">
        <v>4578.7</v>
      </c>
      <c r="D14" s="49">
        <f t="shared" si="0"/>
        <v>75.288978822826792</v>
      </c>
      <c r="E14" s="50">
        <f>C14/C21*100</f>
        <v>2.4524974905648449</v>
      </c>
    </row>
    <row r="15" spans="1:5" s="40" customFormat="1" ht="40.5">
      <c r="A15" s="56" t="s">
        <v>175</v>
      </c>
      <c r="B15" s="51">
        <v>11167.130999999999</v>
      </c>
      <c r="C15" s="49">
        <f>7407.4+39.4</f>
        <v>7446.7999999999993</v>
      </c>
      <c r="D15" s="49">
        <f t="shared" si="0"/>
        <v>66.684988292874863</v>
      </c>
      <c r="E15" s="50">
        <f>C15/C21*100</f>
        <v>3.9887431613205253</v>
      </c>
    </row>
    <row r="16" spans="1:5" ht="59.25" customHeight="1">
      <c r="A16" s="56" t="s">
        <v>176</v>
      </c>
      <c r="B16" s="51">
        <v>611.76499999999999</v>
      </c>
      <c r="C16" s="49">
        <v>303.7</v>
      </c>
      <c r="D16" s="49">
        <f t="shared" si="0"/>
        <v>49.643245363824349</v>
      </c>
      <c r="E16" s="50">
        <f>C16/C21*100</f>
        <v>0.16267138879693877</v>
      </c>
    </row>
    <row r="17" spans="1:5" s="44" customFormat="1" ht="78" customHeight="1">
      <c r="A17" s="53" t="s">
        <v>177</v>
      </c>
      <c r="B17" s="51">
        <v>17477.486000000001</v>
      </c>
      <c r="C17" s="49">
        <v>15684.7</v>
      </c>
      <c r="D17" s="49">
        <f t="shared" si="0"/>
        <v>89.742311909161316</v>
      </c>
      <c r="E17" s="50">
        <f>C17/C21*100</f>
        <v>8.4012246686313645</v>
      </c>
    </row>
    <row r="18" spans="1:5" ht="63" customHeight="1">
      <c r="A18" s="53" t="s">
        <v>178</v>
      </c>
      <c r="B18" s="51">
        <v>1374.165</v>
      </c>
      <c r="C18" s="49">
        <v>1086.9000000000001</v>
      </c>
      <c r="D18" s="49">
        <f t="shared" si="0"/>
        <v>79.095305148945002</v>
      </c>
      <c r="E18" s="50">
        <f>C18/C21*100</f>
        <v>0.58217824327755274</v>
      </c>
    </row>
    <row r="19" spans="1:5" ht="63" customHeight="1">
      <c r="A19" s="52" t="s">
        <v>179</v>
      </c>
      <c r="B19" s="51">
        <v>2395.152</v>
      </c>
      <c r="C19" s="49">
        <v>2395.152</v>
      </c>
      <c r="D19" s="49">
        <f t="shared" si="0"/>
        <v>100</v>
      </c>
      <c r="E19" s="50">
        <v>1.2</v>
      </c>
    </row>
    <row r="20" spans="1:5" ht="59.25" customHeight="1">
      <c r="A20" s="52" t="s">
        <v>180</v>
      </c>
      <c r="B20" s="51">
        <f>223020.854-B8-B9-B10-B11-B17-B18-B19</f>
        <v>23199.510999999984</v>
      </c>
      <c r="C20" s="49">
        <f>186695.4-C8-C9-C10-C11-C17-C18-C19</f>
        <v>8621.448000000004</v>
      </c>
      <c r="D20" s="49">
        <f t="shared" si="0"/>
        <v>37.162197082516137</v>
      </c>
      <c r="E20" s="50">
        <f>C20/C21*100</f>
        <v>4.6179220270022743</v>
      </c>
    </row>
    <row r="21" spans="1:5" s="44" customFormat="1" ht="59.25" customHeight="1">
      <c r="A21" s="55" t="s">
        <v>181</v>
      </c>
      <c r="B21" s="63">
        <f>B8+B9+B10+B11+B17+B18+B19+B20</f>
        <v>223020.85399999999</v>
      </c>
      <c r="C21" s="63">
        <f>C8+C9+C10+C11+C17+C18+C19+C20</f>
        <v>186695.4</v>
      </c>
      <c r="D21" s="64">
        <f t="shared" si="0"/>
        <v>83.712081920375041</v>
      </c>
      <c r="E21" s="65">
        <v>100</v>
      </c>
    </row>
    <row r="22" spans="1:5" ht="27.75">
      <c r="A22" s="54"/>
      <c r="B22" s="47"/>
      <c r="C22" s="45"/>
      <c r="D22" s="45"/>
      <c r="E22" s="46"/>
    </row>
    <row r="23" spans="1:5">
      <c r="C23" s="42"/>
    </row>
    <row r="24" spans="1:5">
      <c r="C24" s="42"/>
    </row>
    <row r="25" spans="1:5">
      <c r="C25" s="42"/>
    </row>
  </sheetData>
  <mergeCells count="6">
    <mergeCell ref="A3:E3"/>
    <mergeCell ref="A5:A6"/>
    <mergeCell ref="B5:B6"/>
    <mergeCell ref="C5:C6"/>
    <mergeCell ref="D5:D6"/>
    <mergeCell ref="E5:E6"/>
  </mergeCells>
  <printOptions horizontalCentered="1"/>
  <pageMargins left="0.39370078740157483" right="0.39370078740157483" top="0.39370078740157483" bottom="0.39370078740157483" header="0" footer="0"/>
  <pageSetup paperSize="9" scale="40" fitToHeight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6"/>
  <sheetViews>
    <sheetView tabSelected="1" view="pageBreakPreview" zoomScale="70" zoomScaleNormal="60" zoomScaleSheetLayoutView="70" workbookViewId="0">
      <pane xSplit="2" ySplit="7" topLeftCell="D62" activePane="bottomRight" state="frozen"/>
      <selection activeCell="F5" sqref="F5:F6"/>
      <selection pane="topRight" activeCell="F5" sqref="F5:F6"/>
      <selection pane="bottomLeft" activeCell="F5" sqref="F5:F6"/>
      <selection pane="bottomRight" activeCell="F10" sqref="F10"/>
    </sheetView>
  </sheetViews>
  <sheetFormatPr defaultColWidth="9.140625" defaultRowHeight="18.75"/>
  <cols>
    <col min="1" max="1" width="11.5703125" style="1" customWidth="1"/>
    <col min="2" max="2" width="90" style="1" customWidth="1"/>
    <col min="3" max="3" width="17.140625" style="1" customWidth="1"/>
    <col min="4" max="4" width="16.5703125" style="1" customWidth="1"/>
    <col min="5" max="5" width="17.28515625" style="1" customWidth="1"/>
    <col min="6" max="6" width="16.42578125" style="1" customWidth="1"/>
    <col min="7" max="8" width="16" style="1" customWidth="1"/>
    <col min="9" max="9" width="11.42578125" style="1" customWidth="1"/>
    <col min="10" max="10" width="12.28515625" style="1" customWidth="1"/>
    <col min="11" max="11" width="13" style="1" customWidth="1"/>
    <col min="12" max="16384" width="9.140625" style="1"/>
  </cols>
  <sheetData>
    <row r="1" spans="1:11" ht="20.25">
      <c r="J1" s="2" t="s">
        <v>129</v>
      </c>
    </row>
    <row r="2" spans="1:11" ht="20.25">
      <c r="J2" s="2" t="s">
        <v>140</v>
      </c>
    </row>
    <row r="3" spans="1:11" ht="27">
      <c r="A3" s="72" t="s">
        <v>139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s="5" customFormat="1">
      <c r="A4" s="3"/>
      <c r="B4" s="4"/>
      <c r="C4" s="1"/>
      <c r="D4" s="1"/>
      <c r="F4" s="6"/>
      <c r="K4" s="7" t="s">
        <v>130</v>
      </c>
    </row>
    <row r="5" spans="1:11" s="9" customFormat="1" ht="45.75" customHeight="1">
      <c r="A5" s="73" t="s">
        <v>0</v>
      </c>
      <c r="B5" s="74" t="s">
        <v>1</v>
      </c>
      <c r="C5" s="75" t="s">
        <v>141</v>
      </c>
      <c r="D5" s="76"/>
      <c r="E5" s="77"/>
      <c r="F5" s="75" t="s">
        <v>2</v>
      </c>
      <c r="G5" s="76"/>
      <c r="H5" s="77"/>
      <c r="I5" s="78" t="s">
        <v>3</v>
      </c>
      <c r="J5" s="79"/>
      <c r="K5" s="80"/>
    </row>
    <row r="6" spans="1:11" s="5" customFormat="1" ht="17.100000000000001" customHeight="1">
      <c r="A6" s="73"/>
      <c r="B6" s="74"/>
      <c r="C6" s="81" t="s">
        <v>4</v>
      </c>
      <c r="D6" s="83" t="s">
        <v>131</v>
      </c>
      <c r="E6" s="83" t="s">
        <v>6</v>
      </c>
      <c r="F6" s="74" t="s">
        <v>4</v>
      </c>
      <c r="G6" s="85" t="s">
        <v>131</v>
      </c>
      <c r="H6" s="85" t="s">
        <v>7</v>
      </c>
      <c r="I6" s="74" t="s">
        <v>4</v>
      </c>
      <c r="J6" s="85" t="s">
        <v>5</v>
      </c>
      <c r="K6" s="85" t="s">
        <v>6</v>
      </c>
    </row>
    <row r="7" spans="1:11" s="5" customFormat="1" ht="83.25" customHeight="1">
      <c r="A7" s="73"/>
      <c r="B7" s="74"/>
      <c r="C7" s="82"/>
      <c r="D7" s="84"/>
      <c r="E7" s="84"/>
      <c r="F7" s="74"/>
      <c r="G7" s="85"/>
      <c r="H7" s="85"/>
      <c r="I7" s="74"/>
      <c r="J7" s="85"/>
      <c r="K7" s="85"/>
    </row>
    <row r="8" spans="1:11" s="5" customFormat="1" ht="20.25" customHeight="1">
      <c r="A8" s="8"/>
      <c r="B8" s="10" t="s">
        <v>8</v>
      </c>
      <c r="C8" s="13">
        <f>D8+E8</f>
        <v>234772.60600000003</v>
      </c>
      <c r="D8" s="48">
        <f>D9+D13+D25+D28+D43+D48+D51+D57+D69+D80</f>
        <v>223020.85400000002</v>
      </c>
      <c r="E8" s="48">
        <f>E9+E13+E25+E28+E43+E48+E51+E57+E69+E80</f>
        <v>11751.752</v>
      </c>
      <c r="F8" s="13">
        <f>G8+H8</f>
        <v>173610.69700000004</v>
      </c>
      <c r="G8" s="48">
        <f>G9+G13+G25+G28+G43+G48+G51+G57+G69+G80</f>
        <v>159521.66500000004</v>
      </c>
      <c r="H8" s="48">
        <f>H9+H13+H25+H28+H43+H48+H51+H57+H69+H80</f>
        <v>14089.031999999997</v>
      </c>
      <c r="I8" s="13">
        <f>IF(C8=0,0,F8/C8*100)</f>
        <v>73.948447375500024</v>
      </c>
      <c r="J8" s="13">
        <f t="shared" ref="J8" si="0">IF(D8=0,0,G8/D8*100)</f>
        <v>71.527689962123461</v>
      </c>
      <c r="K8" s="13">
        <f t="shared" ref="K8" si="1">IF(E8=0,0,H8/E8*100)</f>
        <v>119.88877913693207</v>
      </c>
    </row>
    <row r="9" spans="1:11" s="14" customFormat="1">
      <c r="A9" s="11" t="s">
        <v>9</v>
      </c>
      <c r="B9" s="12" t="s">
        <v>10</v>
      </c>
      <c r="C9" s="13">
        <f>D9+E9</f>
        <v>30038.295000000002</v>
      </c>
      <c r="D9" s="13">
        <f>SUM(D10:D12)</f>
        <v>29839.295000000002</v>
      </c>
      <c r="E9" s="13">
        <f>SUM(E10:E12)</f>
        <v>199</v>
      </c>
      <c r="F9" s="13">
        <f>SUM(F10:F12)</f>
        <v>23818.472000000002</v>
      </c>
      <c r="G9" s="13">
        <f>SUM(G10:G12)</f>
        <v>22739.424999999999</v>
      </c>
      <c r="H9" s="13">
        <f>SUM(H10:H12)</f>
        <v>1079.047</v>
      </c>
      <c r="I9" s="13">
        <f>IF(C9=0,0,F9/C9*100)</f>
        <v>79.293688273585445</v>
      </c>
      <c r="J9" s="13">
        <f t="shared" ref="J9:K23" si="2">IF(D9=0,0,G9/D9*100)</f>
        <v>76.206307823291397</v>
      </c>
      <c r="K9" s="13">
        <f t="shared" si="2"/>
        <v>542.23467336683427</v>
      </c>
    </row>
    <row r="10" spans="1:11" s="14" customFormat="1" ht="56.25">
      <c r="A10" s="15" t="s">
        <v>11</v>
      </c>
      <c r="B10" s="16" t="s">
        <v>12</v>
      </c>
      <c r="C10" s="17">
        <f t="shared" ref="C10:C48" si="3">D10+E10</f>
        <v>23974.971000000001</v>
      </c>
      <c r="D10" s="17">
        <v>23775.971000000001</v>
      </c>
      <c r="E10" s="17">
        <v>199</v>
      </c>
      <c r="F10" s="17">
        <f t="shared" ref="F10:F49" si="4">G10+H10</f>
        <v>18893.882000000001</v>
      </c>
      <c r="G10" s="17">
        <v>18893.882000000001</v>
      </c>
      <c r="H10" s="17"/>
      <c r="I10" s="17">
        <f t="shared" ref="I10:K24" si="5">IF(C10=0,0,F10/C10*100)</f>
        <v>78.806693864196959</v>
      </c>
      <c r="J10" s="17">
        <f t="shared" si="2"/>
        <v>79.466289725874915</v>
      </c>
      <c r="K10" s="17">
        <f t="shared" si="2"/>
        <v>0</v>
      </c>
    </row>
    <row r="11" spans="1:11" s="14" customFormat="1" ht="37.5">
      <c r="A11" s="15" t="s">
        <v>13</v>
      </c>
      <c r="B11" s="16" t="s">
        <v>14</v>
      </c>
      <c r="C11" s="17">
        <f t="shared" si="3"/>
        <v>5350.1869999999999</v>
      </c>
      <c r="D11" s="17">
        <v>5350.1869999999999</v>
      </c>
      <c r="E11" s="17"/>
      <c r="F11" s="17">
        <f t="shared" si="4"/>
        <v>3355.7080000000001</v>
      </c>
      <c r="G11" s="17">
        <v>3355.7080000000001</v>
      </c>
      <c r="H11" s="17"/>
      <c r="I11" s="17">
        <f t="shared" si="5"/>
        <v>62.721321703334851</v>
      </c>
      <c r="J11" s="17">
        <f t="shared" si="2"/>
        <v>62.721321703334851</v>
      </c>
      <c r="K11" s="17">
        <f t="shared" si="2"/>
        <v>0</v>
      </c>
    </row>
    <row r="12" spans="1:11" s="14" customFormat="1">
      <c r="A12" s="15" t="s">
        <v>132</v>
      </c>
      <c r="B12" s="16" t="s">
        <v>133</v>
      </c>
      <c r="C12" s="17">
        <f t="shared" si="3"/>
        <v>713.13699999999994</v>
      </c>
      <c r="D12" s="17">
        <v>713.13699999999994</v>
      </c>
      <c r="E12" s="17"/>
      <c r="F12" s="17">
        <f t="shared" si="4"/>
        <v>1568.8820000000001</v>
      </c>
      <c r="G12" s="17">
        <v>489.83499999999998</v>
      </c>
      <c r="H12" s="17">
        <v>1079.047</v>
      </c>
      <c r="I12" s="17">
        <f t="shared" si="5"/>
        <v>219.99727962509311</v>
      </c>
      <c r="J12" s="17">
        <f t="shared" si="2"/>
        <v>68.687363017204277</v>
      </c>
      <c r="K12" s="17">
        <f t="shared" si="2"/>
        <v>0</v>
      </c>
    </row>
    <row r="13" spans="1:11" s="14" customFormat="1">
      <c r="A13" s="11" t="s">
        <v>15</v>
      </c>
      <c r="B13" s="18" t="s">
        <v>16</v>
      </c>
      <c r="C13" s="13">
        <f>D13+E13</f>
        <v>135721.424</v>
      </c>
      <c r="D13" s="13">
        <f>SUM(D14:D24)</f>
        <v>132030.10399999999</v>
      </c>
      <c r="E13" s="13">
        <f>SUM(E14:E24)</f>
        <v>3691.32</v>
      </c>
      <c r="F13" s="13">
        <f>SUM(F14:F24)</f>
        <v>108498.049</v>
      </c>
      <c r="G13" s="13">
        <f>SUM(G14:G24)</f>
        <v>102624.29399999999</v>
      </c>
      <c r="H13" s="13">
        <f>SUM(H14:H24)</f>
        <v>6786.1879999999992</v>
      </c>
      <c r="I13" s="13">
        <f t="shared" si="5"/>
        <v>79.941726075612053</v>
      </c>
      <c r="J13" s="13">
        <f t="shared" si="2"/>
        <v>77.727950589208049</v>
      </c>
      <c r="K13" s="13">
        <f t="shared" si="2"/>
        <v>183.84176933996508</v>
      </c>
    </row>
    <row r="14" spans="1:11" s="14" customFormat="1">
      <c r="A14" s="15" t="s">
        <v>17</v>
      </c>
      <c r="B14" s="16" t="s">
        <v>18</v>
      </c>
      <c r="C14" s="17">
        <f t="shared" si="3"/>
        <v>26750.577000000001</v>
      </c>
      <c r="D14" s="17">
        <v>25360.577000000001</v>
      </c>
      <c r="E14" s="17">
        <v>1390</v>
      </c>
      <c r="F14" s="17">
        <f t="shared" si="4"/>
        <v>19854.203000000001</v>
      </c>
      <c r="G14" s="17">
        <v>18150.04</v>
      </c>
      <c r="H14" s="17">
        <v>1704.163</v>
      </c>
      <c r="I14" s="17">
        <f t="shared" si="5"/>
        <v>74.219718699899445</v>
      </c>
      <c r="J14" s="17">
        <f t="shared" si="2"/>
        <v>71.567930019888749</v>
      </c>
      <c r="K14" s="17">
        <f t="shared" si="2"/>
        <v>122.60165467625899</v>
      </c>
    </row>
    <row r="15" spans="1:11" s="14" customFormat="1">
      <c r="A15" s="15" t="s">
        <v>19</v>
      </c>
      <c r="B15" s="16" t="s">
        <v>20</v>
      </c>
      <c r="C15" s="17">
        <f t="shared" si="3"/>
        <v>31818.827000000001</v>
      </c>
      <c r="D15" s="17">
        <v>29687.382000000001</v>
      </c>
      <c r="E15" s="17">
        <v>2131.4450000000002</v>
      </c>
      <c r="F15" s="17">
        <f t="shared" si="4"/>
        <v>25461.355</v>
      </c>
      <c r="G15" s="17">
        <v>20731.976999999999</v>
      </c>
      <c r="H15" s="17">
        <v>4729.3779999999997</v>
      </c>
      <c r="I15" s="17">
        <f t="shared" si="5"/>
        <v>80.019778856084173</v>
      </c>
      <c r="J15" s="17">
        <f t="shared" si="2"/>
        <v>69.834305362460043</v>
      </c>
      <c r="K15" s="17">
        <f t="shared" si="2"/>
        <v>221.88599752749894</v>
      </c>
    </row>
    <row r="16" spans="1:11" s="14" customFormat="1">
      <c r="A16" s="15" t="s">
        <v>21</v>
      </c>
      <c r="B16" s="16" t="s">
        <v>20</v>
      </c>
      <c r="C16" s="17">
        <f t="shared" si="3"/>
        <v>61324.7</v>
      </c>
      <c r="D16" s="17">
        <v>61324.7</v>
      </c>
      <c r="E16" s="17"/>
      <c r="F16" s="17">
        <f t="shared" si="4"/>
        <v>55227.108</v>
      </c>
      <c r="G16" s="17">
        <v>55227.108</v>
      </c>
      <c r="H16" s="17"/>
      <c r="I16" s="17">
        <f t="shared" si="5"/>
        <v>90.056874310025165</v>
      </c>
      <c r="J16" s="17">
        <f t="shared" si="2"/>
        <v>90.056874310025165</v>
      </c>
      <c r="K16" s="17">
        <f t="shared" si="2"/>
        <v>0</v>
      </c>
    </row>
    <row r="17" spans="1:11" s="14" customFormat="1">
      <c r="A17" s="15" t="s">
        <v>22</v>
      </c>
      <c r="B17" s="16" t="s">
        <v>20</v>
      </c>
      <c r="C17" s="17">
        <f t="shared" si="3"/>
        <v>1244.575</v>
      </c>
      <c r="D17" s="17">
        <v>1244.575</v>
      </c>
      <c r="E17" s="17"/>
      <c r="F17" s="17">
        <f t="shared" si="4"/>
        <v>0</v>
      </c>
      <c r="G17" s="17"/>
      <c r="H17" s="17"/>
      <c r="I17" s="17">
        <f t="shared" si="5"/>
        <v>0</v>
      </c>
      <c r="J17" s="17">
        <f t="shared" si="2"/>
        <v>0</v>
      </c>
      <c r="K17" s="17">
        <f t="shared" si="2"/>
        <v>0</v>
      </c>
    </row>
    <row r="18" spans="1:11" s="14" customFormat="1" ht="37.5">
      <c r="A18" s="15" t="s">
        <v>23</v>
      </c>
      <c r="B18" s="16" t="s">
        <v>24</v>
      </c>
      <c r="C18" s="17">
        <f t="shared" si="3"/>
        <v>3457.598</v>
      </c>
      <c r="D18" s="17">
        <v>3457.598</v>
      </c>
      <c r="E18" s="17"/>
      <c r="F18" s="17">
        <f t="shared" si="4"/>
        <v>2363.3209999999999</v>
      </c>
      <c r="G18" s="17">
        <v>2079.1410000000001</v>
      </c>
      <c r="H18" s="17">
        <v>284.18</v>
      </c>
      <c r="I18" s="17">
        <f t="shared" si="5"/>
        <v>68.351526117264058</v>
      </c>
      <c r="J18" s="17">
        <f t="shared" si="2"/>
        <v>60.132525527837529</v>
      </c>
      <c r="K18" s="17">
        <f t="shared" si="2"/>
        <v>0</v>
      </c>
    </row>
    <row r="19" spans="1:11" s="14" customFormat="1">
      <c r="A19" s="15" t="s">
        <v>25</v>
      </c>
      <c r="B19" s="16" t="s">
        <v>134</v>
      </c>
      <c r="C19" s="17">
        <f t="shared" si="3"/>
        <v>2813.9430000000002</v>
      </c>
      <c r="D19" s="17">
        <v>2644.0680000000002</v>
      </c>
      <c r="E19" s="17">
        <v>169.875</v>
      </c>
      <c r="F19" s="17">
        <f t="shared" si="4"/>
        <v>1989.7280000000001</v>
      </c>
      <c r="G19" s="17">
        <v>1921.261</v>
      </c>
      <c r="H19" s="17">
        <v>68.466999999999999</v>
      </c>
      <c r="I19" s="17">
        <f t="shared" si="5"/>
        <v>70.709605702745222</v>
      </c>
      <c r="J19" s="17">
        <f t="shared" si="2"/>
        <v>72.663070692584299</v>
      </c>
      <c r="K19" s="17">
        <f t="shared" si="2"/>
        <v>40.304341427520235</v>
      </c>
    </row>
    <row r="20" spans="1:11" s="14" customFormat="1">
      <c r="A20" s="15" t="s">
        <v>26</v>
      </c>
      <c r="B20" s="16" t="s">
        <v>27</v>
      </c>
      <c r="C20" s="17">
        <f t="shared" si="3"/>
        <v>4393.0259999999998</v>
      </c>
      <c r="D20" s="17">
        <v>4393.0259999999998</v>
      </c>
      <c r="E20" s="17"/>
      <c r="F20" s="17">
        <f t="shared" si="4"/>
        <v>2815.6460000000002</v>
      </c>
      <c r="G20" s="17">
        <v>2815.6460000000002</v>
      </c>
      <c r="H20" s="17"/>
      <c r="I20" s="17">
        <f t="shared" si="5"/>
        <v>64.093542810809694</v>
      </c>
      <c r="J20" s="17">
        <f t="shared" si="2"/>
        <v>64.093542810809694</v>
      </c>
      <c r="K20" s="17">
        <f t="shared" si="2"/>
        <v>0</v>
      </c>
    </row>
    <row r="21" spans="1:11" s="14" customFormat="1">
      <c r="A21" s="15" t="s">
        <v>142</v>
      </c>
      <c r="B21" s="16" t="s">
        <v>143</v>
      </c>
      <c r="C21" s="17">
        <f t="shared" si="3"/>
        <v>1382.7249999999999</v>
      </c>
      <c r="D21" s="17">
        <v>1382.7249999999999</v>
      </c>
      <c r="E21" s="17"/>
      <c r="F21" s="17">
        <f t="shared" si="4"/>
        <v>112.854</v>
      </c>
      <c r="G21" s="17">
        <v>112.854</v>
      </c>
      <c r="H21" s="17"/>
      <c r="I21" s="17">
        <f t="shared" si="5"/>
        <v>8.1617096675043861</v>
      </c>
      <c r="J21" s="17">
        <f t="shared" si="2"/>
        <v>8.1617096675043861</v>
      </c>
      <c r="K21" s="17">
        <f t="shared" si="2"/>
        <v>0</v>
      </c>
    </row>
    <row r="22" spans="1:11" s="14" customFormat="1" ht="37.5">
      <c r="A22" s="15" t="s">
        <v>28</v>
      </c>
      <c r="B22" s="16" t="s">
        <v>29</v>
      </c>
      <c r="C22" s="17">
        <f t="shared" si="3"/>
        <v>327.60300000000001</v>
      </c>
      <c r="D22" s="17">
        <v>327.60300000000001</v>
      </c>
      <c r="E22" s="17"/>
      <c r="F22" s="17"/>
      <c r="G22" s="17">
        <v>156.27099999999999</v>
      </c>
      <c r="H22" s="17"/>
      <c r="I22" s="17"/>
      <c r="J22" s="17">
        <f t="shared" si="2"/>
        <v>47.701333626370939</v>
      </c>
      <c r="K22" s="17"/>
    </row>
    <row r="23" spans="1:11" s="14" customFormat="1" ht="37.5">
      <c r="A23" s="15" t="s">
        <v>30</v>
      </c>
      <c r="B23" s="16" t="s">
        <v>144</v>
      </c>
      <c r="C23" s="17">
        <f t="shared" si="3"/>
        <v>1198.94</v>
      </c>
      <c r="D23" s="17">
        <v>1198.94</v>
      </c>
      <c r="E23" s="17"/>
      <c r="F23" s="17"/>
      <c r="G23" s="17">
        <v>756.16200000000003</v>
      </c>
      <c r="H23" s="17"/>
      <c r="I23" s="17"/>
      <c r="J23" s="17">
        <f t="shared" si="2"/>
        <v>63.06921113650391</v>
      </c>
      <c r="K23" s="17"/>
    </row>
    <row r="24" spans="1:11" s="14" customFormat="1" ht="37.5">
      <c r="A24" s="15" t="s">
        <v>31</v>
      </c>
      <c r="B24" s="16" t="s">
        <v>32</v>
      </c>
      <c r="C24" s="17">
        <f t="shared" si="3"/>
        <v>1008.91</v>
      </c>
      <c r="D24" s="17">
        <v>1008.91</v>
      </c>
      <c r="E24" s="17"/>
      <c r="F24" s="17">
        <f t="shared" si="4"/>
        <v>673.83399999999995</v>
      </c>
      <c r="G24" s="17">
        <v>673.83399999999995</v>
      </c>
      <c r="H24" s="17"/>
      <c r="I24" s="17">
        <f t="shared" si="5"/>
        <v>66.788316103517658</v>
      </c>
      <c r="J24" s="17">
        <f t="shared" si="5"/>
        <v>66.788316103517658</v>
      </c>
      <c r="K24" s="17">
        <f t="shared" si="5"/>
        <v>0</v>
      </c>
    </row>
    <row r="25" spans="1:11" s="14" customFormat="1">
      <c r="A25" s="11" t="s">
        <v>33</v>
      </c>
      <c r="B25" s="18" t="s">
        <v>34</v>
      </c>
      <c r="C25" s="13">
        <f t="shared" si="3"/>
        <v>9528.6409999999996</v>
      </c>
      <c r="D25" s="13">
        <f>SUM(D26:D27)</f>
        <v>9528.6409999999996</v>
      </c>
      <c r="E25" s="13">
        <f>SUM(E26:E27)</f>
        <v>0</v>
      </c>
      <c r="F25" s="13">
        <f>SUM(F26:F27)</f>
        <v>6292.8819999999996</v>
      </c>
      <c r="G25" s="13">
        <f>SUM(G26:G27)</f>
        <v>6292.8819999999996</v>
      </c>
      <c r="H25" s="13">
        <f>SUM(H26:H27)</f>
        <v>0</v>
      </c>
      <c r="I25" s="13">
        <f t="shared" ref="I25:K29" si="6">IF(C25=0,0,F25/C25*100)</f>
        <v>66.041757686117037</v>
      </c>
      <c r="J25" s="13">
        <f t="shared" si="6"/>
        <v>66.041757686117037</v>
      </c>
      <c r="K25" s="13">
        <f t="shared" si="6"/>
        <v>0</v>
      </c>
    </row>
    <row r="26" spans="1:11" s="14" customFormat="1">
      <c r="A26" s="15" t="s">
        <v>35</v>
      </c>
      <c r="B26" s="16" t="s">
        <v>36</v>
      </c>
      <c r="C26" s="17">
        <f t="shared" si="3"/>
        <v>5909.3209999999999</v>
      </c>
      <c r="D26" s="17">
        <v>5909.3209999999999</v>
      </c>
      <c r="E26" s="17"/>
      <c r="F26" s="17">
        <f t="shared" si="4"/>
        <v>3937.7820000000002</v>
      </c>
      <c r="G26" s="17">
        <v>3937.7820000000002</v>
      </c>
      <c r="H26" s="17"/>
      <c r="I26" s="17">
        <f t="shared" si="6"/>
        <v>66.636792958108046</v>
      </c>
      <c r="J26" s="17">
        <f t="shared" si="6"/>
        <v>66.636792958108046</v>
      </c>
      <c r="K26" s="17">
        <f t="shared" si="6"/>
        <v>0</v>
      </c>
    </row>
    <row r="27" spans="1:11" s="14" customFormat="1" ht="37.5">
      <c r="A27" s="15" t="s">
        <v>37</v>
      </c>
      <c r="B27" s="16" t="s">
        <v>38</v>
      </c>
      <c r="C27" s="17">
        <f t="shared" si="3"/>
        <v>3619.32</v>
      </c>
      <c r="D27" s="17">
        <v>3619.32</v>
      </c>
      <c r="E27" s="17"/>
      <c r="F27" s="17">
        <f t="shared" si="4"/>
        <v>2355.1</v>
      </c>
      <c r="G27" s="17">
        <v>2355.1</v>
      </c>
      <c r="H27" s="17"/>
      <c r="I27" s="17">
        <f t="shared" si="6"/>
        <v>65.070234187637453</v>
      </c>
      <c r="J27" s="17">
        <f t="shared" si="6"/>
        <v>65.070234187637453</v>
      </c>
      <c r="K27" s="17">
        <f t="shared" si="6"/>
        <v>0</v>
      </c>
    </row>
    <row r="28" spans="1:11" s="14" customFormat="1">
      <c r="A28" s="11" t="s">
        <v>39</v>
      </c>
      <c r="B28" s="18" t="s">
        <v>40</v>
      </c>
      <c r="C28" s="19">
        <f t="shared" si="3"/>
        <v>9244.2690000000002</v>
      </c>
      <c r="D28" s="19">
        <f>SUM(D29:D42)</f>
        <v>8836.1990000000005</v>
      </c>
      <c r="E28" s="19">
        <f>SUM(E29:E42)</f>
        <v>408.07</v>
      </c>
      <c r="F28" s="19">
        <f t="shared" si="4"/>
        <v>7686.3189999999995</v>
      </c>
      <c r="G28" s="19">
        <f>SUM(G29:G42)</f>
        <v>6755.1719999999996</v>
      </c>
      <c r="H28" s="19">
        <f>SUM(H29:H42)</f>
        <v>931.14699999999993</v>
      </c>
      <c r="I28" s="19">
        <f t="shared" si="6"/>
        <v>83.146855635637593</v>
      </c>
      <c r="J28" s="19">
        <f t="shared" si="6"/>
        <v>76.448844124040207</v>
      </c>
      <c r="K28" s="19">
        <f t="shared" si="6"/>
        <v>228.18315485088343</v>
      </c>
    </row>
    <row r="29" spans="1:11" s="14" customFormat="1">
      <c r="A29" s="15" t="s">
        <v>41</v>
      </c>
      <c r="B29" s="16" t="s">
        <v>42</v>
      </c>
      <c r="C29" s="20">
        <f t="shared" si="3"/>
        <v>30</v>
      </c>
      <c r="D29" s="20">
        <v>30</v>
      </c>
      <c r="E29" s="20"/>
      <c r="F29" s="20">
        <f t="shared" si="4"/>
        <v>17.670999999999999</v>
      </c>
      <c r="G29" s="20">
        <v>17.670999999999999</v>
      </c>
      <c r="H29" s="20"/>
      <c r="I29" s="20">
        <f t="shared" si="6"/>
        <v>58.903333333333329</v>
      </c>
      <c r="J29" s="20">
        <f t="shared" si="6"/>
        <v>58.903333333333329</v>
      </c>
      <c r="K29" s="20">
        <f t="shared" si="6"/>
        <v>0</v>
      </c>
    </row>
    <row r="30" spans="1:11" s="14" customFormat="1" ht="37.5">
      <c r="A30" s="15" t="s">
        <v>43</v>
      </c>
      <c r="B30" s="16" t="s">
        <v>44</v>
      </c>
      <c r="C30" s="20">
        <f t="shared" si="3"/>
        <v>30</v>
      </c>
      <c r="D30" s="20">
        <v>30</v>
      </c>
      <c r="E30" s="20"/>
      <c r="F30" s="20">
        <f t="shared" si="4"/>
        <v>0</v>
      </c>
      <c r="G30" s="20"/>
      <c r="H30" s="20"/>
      <c r="I30" s="20">
        <f t="shared" ref="I30:K56" si="7">IF(C30=0,0,F30/C30*100)</f>
        <v>0</v>
      </c>
      <c r="J30" s="20">
        <f t="shared" si="7"/>
        <v>0</v>
      </c>
      <c r="K30" s="20">
        <f t="shared" si="7"/>
        <v>0</v>
      </c>
    </row>
    <row r="31" spans="1:11" s="14" customFormat="1" ht="37.5">
      <c r="A31" s="15" t="s">
        <v>45</v>
      </c>
      <c r="B31" s="16" t="s">
        <v>46</v>
      </c>
      <c r="C31" s="20">
        <f t="shared" si="3"/>
        <v>104.9</v>
      </c>
      <c r="D31" s="20">
        <v>104.9</v>
      </c>
      <c r="E31" s="20"/>
      <c r="F31" s="20">
        <f t="shared" si="4"/>
        <v>0</v>
      </c>
      <c r="G31" s="20"/>
      <c r="H31" s="20"/>
      <c r="I31" s="20">
        <f t="shared" si="7"/>
        <v>0</v>
      </c>
      <c r="J31" s="20">
        <f t="shared" si="7"/>
        <v>0</v>
      </c>
      <c r="K31" s="20">
        <f t="shared" si="7"/>
        <v>0</v>
      </c>
    </row>
    <row r="32" spans="1:11" s="14" customFormat="1" ht="37.5">
      <c r="A32" s="15" t="s">
        <v>47</v>
      </c>
      <c r="B32" s="16" t="s">
        <v>48</v>
      </c>
      <c r="C32" s="17">
        <f t="shared" si="3"/>
        <v>7.74</v>
      </c>
      <c r="D32" s="17">
        <v>7.74</v>
      </c>
      <c r="E32" s="17"/>
      <c r="F32" s="17">
        <f t="shared" si="4"/>
        <v>7.7359999999999998</v>
      </c>
      <c r="G32" s="17">
        <v>7.7359999999999998</v>
      </c>
      <c r="H32" s="17"/>
      <c r="I32" s="17">
        <f t="shared" si="7"/>
        <v>99.94832041343669</v>
      </c>
      <c r="J32" s="17">
        <f t="shared" si="7"/>
        <v>99.94832041343669</v>
      </c>
      <c r="K32" s="17">
        <f t="shared" si="7"/>
        <v>0</v>
      </c>
    </row>
    <row r="33" spans="1:11" s="14" customFormat="1" ht="56.25">
      <c r="A33" s="15" t="s">
        <v>49</v>
      </c>
      <c r="B33" s="16" t="s">
        <v>50</v>
      </c>
      <c r="C33" s="20">
        <f t="shared" si="3"/>
        <v>7715.2119999999995</v>
      </c>
      <c r="D33" s="20">
        <v>7307.1419999999998</v>
      </c>
      <c r="E33" s="20">
        <v>408.07</v>
      </c>
      <c r="F33" s="20">
        <f t="shared" si="4"/>
        <v>6886.0360000000001</v>
      </c>
      <c r="G33" s="20">
        <v>6024.7089999999998</v>
      </c>
      <c r="H33" s="20">
        <v>861.327</v>
      </c>
      <c r="I33" s="20">
        <f t="shared" si="7"/>
        <v>89.252712692794447</v>
      </c>
      <c r="J33" s="20">
        <f t="shared" si="7"/>
        <v>82.449595204253583</v>
      </c>
      <c r="K33" s="20">
        <f t="shared" si="7"/>
        <v>211.07334525939177</v>
      </c>
    </row>
    <row r="34" spans="1:11" s="14" customFormat="1" ht="56.25">
      <c r="A34" s="15" t="s">
        <v>51</v>
      </c>
      <c r="B34" s="16" t="s">
        <v>52</v>
      </c>
      <c r="C34" s="20">
        <f t="shared" si="3"/>
        <v>8.4979999999999993</v>
      </c>
      <c r="D34" s="20">
        <v>8.4979999999999993</v>
      </c>
      <c r="E34" s="20"/>
      <c r="F34" s="20">
        <f t="shared" si="4"/>
        <v>0</v>
      </c>
      <c r="G34" s="20"/>
      <c r="H34" s="20"/>
      <c r="I34" s="20">
        <f t="shared" si="7"/>
        <v>0</v>
      </c>
      <c r="J34" s="20">
        <f t="shared" si="7"/>
        <v>0</v>
      </c>
      <c r="K34" s="20">
        <f t="shared" si="7"/>
        <v>0</v>
      </c>
    </row>
    <row r="35" spans="1:11" s="14" customFormat="1">
      <c r="A35" s="15" t="s">
        <v>53</v>
      </c>
      <c r="B35" s="16" t="s">
        <v>54</v>
      </c>
      <c r="C35" s="20">
        <f t="shared" si="3"/>
        <v>35.384999999999998</v>
      </c>
      <c r="D35" s="20">
        <v>35.384999999999998</v>
      </c>
      <c r="E35" s="20"/>
      <c r="F35" s="20">
        <f t="shared" si="4"/>
        <v>23.59</v>
      </c>
      <c r="G35" s="20">
        <v>23.59</v>
      </c>
      <c r="H35" s="20"/>
      <c r="I35" s="20">
        <f t="shared" si="7"/>
        <v>66.666666666666671</v>
      </c>
      <c r="J35" s="20">
        <f t="shared" si="7"/>
        <v>66.666666666666671</v>
      </c>
      <c r="K35" s="20">
        <f t="shared" si="7"/>
        <v>0</v>
      </c>
    </row>
    <row r="36" spans="1:11" s="14" customFormat="1">
      <c r="A36" s="15" t="s">
        <v>55</v>
      </c>
      <c r="B36" s="16" t="s">
        <v>56</v>
      </c>
      <c r="C36" s="20">
        <f t="shared" si="3"/>
        <v>5</v>
      </c>
      <c r="D36" s="20">
        <v>5</v>
      </c>
      <c r="E36" s="20"/>
      <c r="F36" s="20">
        <f t="shared" si="4"/>
        <v>0</v>
      </c>
      <c r="G36" s="20"/>
      <c r="H36" s="20"/>
      <c r="I36" s="20">
        <f t="shared" si="7"/>
        <v>0</v>
      </c>
      <c r="J36" s="20">
        <f t="shared" si="7"/>
        <v>0</v>
      </c>
      <c r="K36" s="20">
        <f t="shared" si="7"/>
        <v>0</v>
      </c>
    </row>
    <row r="37" spans="1:11" s="14" customFormat="1" ht="75">
      <c r="A37" s="21" t="s">
        <v>57</v>
      </c>
      <c r="B37" s="16" t="s">
        <v>58</v>
      </c>
      <c r="C37" s="17">
        <f t="shared" si="3"/>
        <v>100</v>
      </c>
      <c r="D37" s="17">
        <v>100</v>
      </c>
      <c r="E37" s="17"/>
      <c r="F37" s="17">
        <f t="shared" si="4"/>
        <v>64.816999999999993</v>
      </c>
      <c r="G37" s="17">
        <v>64.816999999999993</v>
      </c>
      <c r="H37" s="17"/>
      <c r="I37" s="17">
        <f t="shared" si="7"/>
        <v>64.816999999999993</v>
      </c>
      <c r="J37" s="17">
        <f t="shared" si="7"/>
        <v>64.816999999999993</v>
      </c>
      <c r="K37" s="17">
        <f t="shared" si="7"/>
        <v>0</v>
      </c>
    </row>
    <row r="38" spans="1:11" s="14" customFormat="1" ht="56.25">
      <c r="A38" s="21" t="s">
        <v>59</v>
      </c>
      <c r="B38" s="16" t="s">
        <v>60</v>
      </c>
      <c r="C38" s="17">
        <f t="shared" si="3"/>
        <v>14.02</v>
      </c>
      <c r="D38" s="17">
        <v>14.02</v>
      </c>
      <c r="E38" s="17"/>
      <c r="F38" s="17">
        <f t="shared" si="4"/>
        <v>12.422000000000001</v>
      </c>
      <c r="G38" s="17">
        <v>12.422000000000001</v>
      </c>
      <c r="H38" s="17"/>
      <c r="I38" s="17">
        <f t="shared" si="7"/>
        <v>88.601997146932959</v>
      </c>
      <c r="J38" s="17">
        <f t="shared" si="7"/>
        <v>88.601997146932959</v>
      </c>
      <c r="K38" s="17">
        <f t="shared" si="7"/>
        <v>0</v>
      </c>
    </row>
    <row r="39" spans="1:11" s="14" customFormat="1" ht="56.25">
      <c r="A39" s="21" t="s">
        <v>61</v>
      </c>
      <c r="B39" s="16" t="s">
        <v>62</v>
      </c>
      <c r="C39" s="17">
        <f t="shared" si="3"/>
        <v>35</v>
      </c>
      <c r="D39" s="17">
        <v>35</v>
      </c>
      <c r="E39" s="17"/>
      <c r="F39" s="17">
        <f t="shared" si="4"/>
        <v>15.625999999999999</v>
      </c>
      <c r="G39" s="17">
        <v>15.625999999999999</v>
      </c>
      <c r="H39" s="17"/>
      <c r="I39" s="17">
        <f t="shared" si="7"/>
        <v>44.645714285714284</v>
      </c>
      <c r="J39" s="17">
        <f t="shared" si="7"/>
        <v>44.645714285714284</v>
      </c>
      <c r="K39" s="17">
        <f t="shared" si="7"/>
        <v>0</v>
      </c>
    </row>
    <row r="40" spans="1:11" s="14" customFormat="1">
      <c r="A40" s="15" t="s">
        <v>63</v>
      </c>
      <c r="B40" s="16" t="s">
        <v>64</v>
      </c>
      <c r="C40" s="20">
        <f t="shared" si="3"/>
        <v>701.17</v>
      </c>
      <c r="D40" s="20">
        <v>701.17</v>
      </c>
      <c r="E40" s="20"/>
      <c r="F40" s="20">
        <f t="shared" si="4"/>
        <v>454.50799999999998</v>
      </c>
      <c r="G40" s="20">
        <v>454.50799999999998</v>
      </c>
      <c r="H40" s="20"/>
      <c r="I40" s="20">
        <f t="shared" si="7"/>
        <v>64.821369995864046</v>
      </c>
      <c r="J40" s="20">
        <f t="shared" si="7"/>
        <v>64.821369995864046</v>
      </c>
      <c r="K40" s="20">
        <f t="shared" si="7"/>
        <v>0</v>
      </c>
    </row>
    <row r="41" spans="1:11" s="14" customFormat="1">
      <c r="A41" s="21" t="s">
        <v>65</v>
      </c>
      <c r="B41" s="16" t="s">
        <v>66</v>
      </c>
      <c r="C41" s="17">
        <f t="shared" si="3"/>
        <v>81.394000000000005</v>
      </c>
      <c r="D41" s="17">
        <v>81.394000000000005</v>
      </c>
      <c r="E41" s="17"/>
      <c r="F41" s="17">
        <f t="shared" si="4"/>
        <v>99.742999999999995</v>
      </c>
      <c r="G41" s="17">
        <v>29.922999999999998</v>
      </c>
      <c r="H41" s="17">
        <v>69.819999999999993</v>
      </c>
      <c r="I41" s="17">
        <f t="shared" si="7"/>
        <v>122.54343071970905</v>
      </c>
      <c r="J41" s="17">
        <f t="shared" si="7"/>
        <v>36.763152075091526</v>
      </c>
      <c r="K41" s="17">
        <f t="shared" si="7"/>
        <v>0</v>
      </c>
    </row>
    <row r="42" spans="1:11" s="14" customFormat="1">
      <c r="A42" s="15" t="s">
        <v>67</v>
      </c>
      <c r="B42" s="16" t="s">
        <v>68</v>
      </c>
      <c r="C42" s="20">
        <f t="shared" si="3"/>
        <v>375.95</v>
      </c>
      <c r="D42" s="20">
        <v>375.95</v>
      </c>
      <c r="E42" s="20"/>
      <c r="F42" s="20">
        <f t="shared" si="4"/>
        <v>104.17</v>
      </c>
      <c r="G42" s="20">
        <v>104.17</v>
      </c>
      <c r="H42" s="20"/>
      <c r="I42" s="20">
        <f t="shared" si="7"/>
        <v>27.708471871259476</v>
      </c>
      <c r="J42" s="20">
        <f t="shared" si="7"/>
        <v>27.708471871259476</v>
      </c>
      <c r="K42" s="20">
        <f t="shared" si="7"/>
        <v>0</v>
      </c>
    </row>
    <row r="43" spans="1:11" s="14" customFormat="1">
      <c r="A43" s="11" t="s">
        <v>69</v>
      </c>
      <c r="B43" s="18" t="s">
        <v>70</v>
      </c>
      <c r="C43" s="13">
        <f t="shared" si="3"/>
        <v>11523.723</v>
      </c>
      <c r="D43" s="13">
        <f>SUM(D44:D47)</f>
        <v>11467.946</v>
      </c>
      <c r="E43" s="13">
        <f t="shared" ref="E43" si="8">SUM(E44:E47)</f>
        <v>55.777000000000001</v>
      </c>
      <c r="F43" s="13">
        <f t="shared" si="4"/>
        <v>7430.25</v>
      </c>
      <c r="G43" s="13">
        <f>SUM(G44:G47)</f>
        <v>7341.17</v>
      </c>
      <c r="H43" s="13">
        <f t="shared" ref="H43" si="9">SUM(H44:H47)</f>
        <v>89.08</v>
      </c>
      <c r="I43" s="13">
        <f t="shared" si="7"/>
        <v>64.477860149883853</v>
      </c>
      <c r="J43" s="13">
        <f t="shared" si="7"/>
        <v>64.014689291351729</v>
      </c>
      <c r="K43" s="13">
        <f t="shared" si="7"/>
        <v>159.70740627857361</v>
      </c>
    </row>
    <row r="44" spans="1:11" s="14" customFormat="1">
      <c r="A44" s="22" t="s">
        <v>71</v>
      </c>
      <c r="B44" s="23" t="s">
        <v>72</v>
      </c>
      <c r="C44" s="17">
        <f t="shared" si="3"/>
        <v>2595.86</v>
      </c>
      <c r="D44" s="17">
        <v>2595.86</v>
      </c>
      <c r="E44" s="17"/>
      <c r="F44" s="17">
        <f t="shared" si="4"/>
        <v>1657.4430000000002</v>
      </c>
      <c r="G44" s="17">
        <v>1654.9760000000001</v>
      </c>
      <c r="H44" s="17">
        <v>2.4670000000000001</v>
      </c>
      <c r="I44" s="17">
        <f t="shared" si="7"/>
        <v>63.849475703620385</v>
      </c>
      <c r="J44" s="17">
        <f t="shared" si="7"/>
        <v>63.75443976177452</v>
      </c>
      <c r="K44" s="17">
        <f t="shared" si="7"/>
        <v>0</v>
      </c>
    </row>
    <row r="45" spans="1:11" s="14" customFormat="1">
      <c r="A45" s="22" t="s">
        <v>73</v>
      </c>
      <c r="B45" s="23" t="s">
        <v>135</v>
      </c>
      <c r="C45" s="17">
        <f t="shared" si="3"/>
        <v>763.91200000000003</v>
      </c>
      <c r="D45" s="17">
        <v>763.91200000000003</v>
      </c>
      <c r="E45" s="17"/>
      <c r="F45" s="17">
        <f t="shared" si="4"/>
        <v>436.49799999999999</v>
      </c>
      <c r="G45" s="17">
        <v>436.49799999999999</v>
      </c>
      <c r="H45" s="17"/>
      <c r="I45" s="17">
        <f t="shared" si="7"/>
        <v>57.139827624124237</v>
      </c>
      <c r="J45" s="17">
        <f t="shared" si="7"/>
        <v>57.139827624124237</v>
      </c>
      <c r="K45" s="17">
        <f t="shared" si="7"/>
        <v>0</v>
      </c>
    </row>
    <row r="46" spans="1:11" s="14" customFormat="1" ht="37.5">
      <c r="A46" s="22" t="s">
        <v>145</v>
      </c>
      <c r="B46" s="23" t="s">
        <v>146</v>
      </c>
      <c r="C46" s="17">
        <f t="shared" si="3"/>
        <v>7914.9009999999998</v>
      </c>
      <c r="D46" s="17">
        <v>7859.1239999999998</v>
      </c>
      <c r="E46" s="17">
        <v>55.777000000000001</v>
      </c>
      <c r="F46" s="17">
        <f t="shared" si="4"/>
        <v>5323.3090000000002</v>
      </c>
      <c r="G46" s="17">
        <v>5236.6959999999999</v>
      </c>
      <c r="H46" s="17">
        <v>86.613</v>
      </c>
      <c r="I46" s="17">
        <f t="shared" si="7"/>
        <v>67.256798284653215</v>
      </c>
      <c r="J46" s="17">
        <f t="shared" si="7"/>
        <v>66.632057211465295</v>
      </c>
      <c r="K46" s="17">
        <f t="shared" si="7"/>
        <v>155.28443623715867</v>
      </c>
    </row>
    <row r="47" spans="1:11" s="14" customFormat="1">
      <c r="A47" s="22" t="s">
        <v>74</v>
      </c>
      <c r="B47" s="23" t="s">
        <v>75</v>
      </c>
      <c r="C47" s="17">
        <f t="shared" si="3"/>
        <v>249.05</v>
      </c>
      <c r="D47" s="17">
        <v>249.05</v>
      </c>
      <c r="E47" s="17"/>
      <c r="F47" s="17">
        <f t="shared" si="4"/>
        <v>13</v>
      </c>
      <c r="G47" s="17">
        <v>13</v>
      </c>
      <c r="H47" s="17"/>
      <c r="I47" s="17">
        <f t="shared" si="7"/>
        <v>5.2198353744228063</v>
      </c>
      <c r="J47" s="17">
        <f t="shared" si="7"/>
        <v>5.2198353744228063</v>
      </c>
      <c r="K47" s="17">
        <f t="shared" si="7"/>
        <v>0</v>
      </c>
    </row>
    <row r="48" spans="1:11" s="14" customFormat="1">
      <c r="A48" s="11" t="s">
        <v>76</v>
      </c>
      <c r="B48" s="18" t="s">
        <v>77</v>
      </c>
      <c r="C48" s="13">
        <f t="shared" si="3"/>
        <v>3825.183</v>
      </c>
      <c r="D48" s="13">
        <f>SUM(D49:D50)</f>
        <v>3824.482</v>
      </c>
      <c r="E48" s="13">
        <f>SUM(E49:E50)</f>
        <v>0.70099999999999996</v>
      </c>
      <c r="F48" s="13">
        <f t="shared" si="4"/>
        <v>2479.424</v>
      </c>
      <c r="G48" s="13">
        <f>SUM(G49:G50)</f>
        <v>2479.424</v>
      </c>
      <c r="H48" s="13">
        <f>SUM(H49:H50)</f>
        <v>0</v>
      </c>
      <c r="I48" s="13">
        <f t="shared" si="7"/>
        <v>64.818441366073216</v>
      </c>
      <c r="J48" s="13">
        <f t="shared" si="7"/>
        <v>64.83032211943997</v>
      </c>
      <c r="K48" s="13">
        <f t="shared" si="7"/>
        <v>0</v>
      </c>
    </row>
    <row r="49" spans="1:11" s="14" customFormat="1" ht="37.5">
      <c r="A49" s="21" t="s">
        <v>78</v>
      </c>
      <c r="B49" s="16" t="s">
        <v>79</v>
      </c>
      <c r="C49" s="17">
        <f t="shared" ref="C49:C76" si="10">D49+E49</f>
        <v>3725.183</v>
      </c>
      <c r="D49" s="17">
        <v>3724.482</v>
      </c>
      <c r="E49" s="17">
        <v>0.70099999999999996</v>
      </c>
      <c r="F49" s="17">
        <f t="shared" si="4"/>
        <v>2479.424</v>
      </c>
      <c r="G49" s="17">
        <v>2479.424</v>
      </c>
      <c r="H49" s="17"/>
      <c r="I49" s="17">
        <f t="shared" si="7"/>
        <v>66.55844826952125</v>
      </c>
      <c r="J49" s="17">
        <f t="shared" si="7"/>
        <v>66.570975507466542</v>
      </c>
      <c r="K49" s="17">
        <f t="shared" si="7"/>
        <v>0</v>
      </c>
    </row>
    <row r="50" spans="1:11" s="14" customFormat="1" ht="56.25">
      <c r="A50" s="21" t="s">
        <v>147</v>
      </c>
      <c r="B50" s="16" t="s">
        <v>148</v>
      </c>
      <c r="C50" s="17">
        <f t="shared" si="10"/>
        <v>100</v>
      </c>
      <c r="D50" s="17">
        <v>100</v>
      </c>
      <c r="E50" s="17"/>
      <c r="F50" s="17">
        <f t="shared" ref="F50:F82" si="11">G50+H50</f>
        <v>0</v>
      </c>
      <c r="G50" s="17"/>
      <c r="H50" s="17"/>
      <c r="I50" s="17">
        <f t="shared" si="7"/>
        <v>0</v>
      </c>
      <c r="J50" s="17">
        <f t="shared" si="7"/>
        <v>0</v>
      </c>
      <c r="K50" s="17">
        <f t="shared" si="7"/>
        <v>0</v>
      </c>
    </row>
    <row r="51" spans="1:11" s="14" customFormat="1">
      <c r="A51" s="11" t="s">
        <v>80</v>
      </c>
      <c r="B51" s="18" t="s">
        <v>81</v>
      </c>
      <c r="C51" s="13">
        <f t="shared" si="10"/>
        <v>20531.523000000001</v>
      </c>
      <c r="D51" s="13">
        <f>SUM(D52:D56)</f>
        <v>20011.162</v>
      </c>
      <c r="E51" s="13">
        <f>SUM(E52:E56)</f>
        <v>520.36099999999999</v>
      </c>
      <c r="F51" s="13">
        <f t="shared" si="11"/>
        <v>6260.8189999999995</v>
      </c>
      <c r="G51" s="13">
        <f>SUM(G52:G56)</f>
        <v>5760.9009999999998</v>
      </c>
      <c r="H51" s="13">
        <f>SUM(H52:H56)</f>
        <v>499.91800000000001</v>
      </c>
      <c r="I51" s="13">
        <f t="shared" si="7"/>
        <v>30.493690117386805</v>
      </c>
      <c r="J51" s="13">
        <f t="shared" si="7"/>
        <v>28.788438172655837</v>
      </c>
      <c r="K51" s="13">
        <f t="shared" si="7"/>
        <v>96.071381214195526</v>
      </c>
    </row>
    <row r="52" spans="1:11" s="14" customFormat="1">
      <c r="A52" s="21" t="s">
        <v>149</v>
      </c>
      <c r="B52" s="16" t="s">
        <v>150</v>
      </c>
      <c r="C52" s="17">
        <f t="shared" si="10"/>
        <v>7263.808</v>
      </c>
      <c r="D52" s="17">
        <v>7263.808</v>
      </c>
      <c r="E52" s="17"/>
      <c r="F52" s="17">
        <f t="shared" si="11"/>
        <v>1990.3850000000002</v>
      </c>
      <c r="G52" s="17">
        <v>1490.4670000000001</v>
      </c>
      <c r="H52" s="17">
        <v>499.91800000000001</v>
      </c>
      <c r="I52" s="17">
        <f t="shared" si="7"/>
        <v>27.401398825519617</v>
      </c>
      <c r="J52" s="17">
        <f t="shared" si="7"/>
        <v>20.519085856894897</v>
      </c>
      <c r="K52" s="17">
        <f t="shared" si="7"/>
        <v>0</v>
      </c>
    </row>
    <row r="53" spans="1:11" s="14" customFormat="1" ht="37.5">
      <c r="A53" s="21" t="s">
        <v>151</v>
      </c>
      <c r="B53" s="16" t="s">
        <v>152</v>
      </c>
      <c r="C53" s="17">
        <f t="shared" si="10"/>
        <v>113.5</v>
      </c>
      <c r="D53" s="17">
        <v>113.5</v>
      </c>
      <c r="E53" s="17"/>
      <c r="F53" s="17">
        <f t="shared" si="11"/>
        <v>113.5</v>
      </c>
      <c r="G53" s="17">
        <v>113.5</v>
      </c>
      <c r="H53" s="17"/>
      <c r="I53" s="17">
        <f t="shared" si="7"/>
        <v>100</v>
      </c>
      <c r="J53" s="17">
        <f t="shared" si="7"/>
        <v>100</v>
      </c>
      <c r="K53" s="17">
        <f t="shared" si="7"/>
        <v>0</v>
      </c>
    </row>
    <row r="54" spans="1:11" s="14" customFormat="1">
      <c r="A54" s="22" t="s">
        <v>82</v>
      </c>
      <c r="B54" s="23" t="s">
        <v>83</v>
      </c>
      <c r="C54" s="17">
        <f t="shared" si="10"/>
        <v>12957.215</v>
      </c>
      <c r="D54" s="17">
        <v>12613.853999999999</v>
      </c>
      <c r="E54" s="17">
        <v>343.36099999999999</v>
      </c>
      <c r="F54" s="17">
        <f t="shared" si="11"/>
        <v>4156.9340000000002</v>
      </c>
      <c r="G54" s="17">
        <v>4156.9340000000002</v>
      </c>
      <c r="H54" s="17"/>
      <c r="I54" s="17">
        <f t="shared" si="7"/>
        <v>32.082002189513723</v>
      </c>
      <c r="J54" s="17">
        <f t="shared" si="7"/>
        <v>32.955304540547246</v>
      </c>
      <c r="K54" s="17">
        <f t="shared" si="7"/>
        <v>0</v>
      </c>
    </row>
    <row r="55" spans="1:11" s="14" customFormat="1" ht="37.5">
      <c r="A55" s="22" t="s">
        <v>160</v>
      </c>
      <c r="B55" s="23" t="s">
        <v>161</v>
      </c>
      <c r="C55" s="17">
        <f t="shared" si="10"/>
        <v>177</v>
      </c>
      <c r="D55" s="17"/>
      <c r="E55" s="17">
        <v>177</v>
      </c>
      <c r="F55" s="17"/>
      <c r="G55" s="17"/>
      <c r="H55" s="17"/>
      <c r="I55" s="17"/>
      <c r="J55" s="17"/>
      <c r="K55" s="17"/>
    </row>
    <row r="56" spans="1:11" s="14" customFormat="1">
      <c r="A56" s="22" t="s">
        <v>84</v>
      </c>
      <c r="B56" s="23" t="s">
        <v>85</v>
      </c>
      <c r="C56" s="17">
        <f t="shared" si="10"/>
        <v>20</v>
      </c>
      <c r="D56" s="17">
        <v>20</v>
      </c>
      <c r="E56" s="17"/>
      <c r="F56" s="17">
        <f t="shared" si="11"/>
        <v>0</v>
      </c>
      <c r="G56" s="17"/>
      <c r="H56" s="17"/>
      <c r="I56" s="17">
        <f t="shared" si="7"/>
        <v>0</v>
      </c>
      <c r="J56" s="17">
        <f t="shared" si="7"/>
        <v>0</v>
      </c>
      <c r="K56" s="17">
        <f t="shared" si="7"/>
        <v>0</v>
      </c>
    </row>
    <row r="57" spans="1:11" s="14" customFormat="1">
      <c r="A57" s="11" t="s">
        <v>86</v>
      </c>
      <c r="B57" s="18" t="s">
        <v>87</v>
      </c>
      <c r="C57" s="13">
        <f t="shared" si="10"/>
        <v>7777.8209999999999</v>
      </c>
      <c r="D57" s="13">
        <f>D58+D60+D65+D67</f>
        <v>1006.298</v>
      </c>
      <c r="E57" s="13">
        <f>E58+E60+E65+E67</f>
        <v>6771.5230000000001</v>
      </c>
      <c r="F57" s="13">
        <f t="shared" si="11"/>
        <v>5600.95</v>
      </c>
      <c r="G57" s="13">
        <f t="shared" ref="G57:H57" si="12">G58+G60+G65+G67</f>
        <v>897.298</v>
      </c>
      <c r="H57" s="13">
        <f t="shared" si="12"/>
        <v>4703.652</v>
      </c>
      <c r="I57" s="13">
        <f t="shared" ref="I57:K85" si="13">IF(C57=0,0,F57/C57*100)</f>
        <v>72.011814105775898</v>
      </c>
      <c r="J57" s="13">
        <f t="shared" si="13"/>
        <v>89.168218559512198</v>
      </c>
      <c r="K57" s="13">
        <f t="shared" si="13"/>
        <v>69.462246528587428</v>
      </c>
    </row>
    <row r="58" spans="1:11" s="14" customFormat="1">
      <c r="A58" s="11" t="s">
        <v>88</v>
      </c>
      <c r="B58" s="18" t="s">
        <v>89</v>
      </c>
      <c r="C58" s="13">
        <f t="shared" si="10"/>
        <v>60</v>
      </c>
      <c r="D58" s="13">
        <f>D59</f>
        <v>60</v>
      </c>
      <c r="E58" s="13">
        <f t="shared" ref="E58:H58" si="14">E59</f>
        <v>0</v>
      </c>
      <c r="F58" s="13">
        <f t="shared" si="11"/>
        <v>0</v>
      </c>
      <c r="G58" s="13">
        <f t="shared" si="14"/>
        <v>0</v>
      </c>
      <c r="H58" s="13">
        <f t="shared" si="14"/>
        <v>0</v>
      </c>
      <c r="I58" s="13">
        <f t="shared" si="13"/>
        <v>0</v>
      </c>
      <c r="J58" s="13">
        <f t="shared" si="13"/>
        <v>0</v>
      </c>
      <c r="K58" s="13">
        <f t="shared" si="13"/>
        <v>0</v>
      </c>
    </row>
    <row r="59" spans="1:11" s="14" customFormat="1">
      <c r="A59" s="22" t="s">
        <v>90</v>
      </c>
      <c r="B59" s="23" t="s">
        <v>136</v>
      </c>
      <c r="C59" s="17">
        <f t="shared" si="10"/>
        <v>60</v>
      </c>
      <c r="D59" s="17">
        <v>60</v>
      </c>
      <c r="E59" s="17"/>
      <c r="F59" s="17">
        <f t="shared" si="11"/>
        <v>0</v>
      </c>
      <c r="G59" s="17"/>
      <c r="H59" s="17"/>
      <c r="I59" s="17">
        <f t="shared" si="13"/>
        <v>0</v>
      </c>
      <c r="J59" s="17">
        <f t="shared" si="13"/>
        <v>0</v>
      </c>
      <c r="K59" s="17">
        <f t="shared" si="13"/>
        <v>0</v>
      </c>
    </row>
    <row r="60" spans="1:11" s="26" customFormat="1">
      <c r="A60" s="24" t="s">
        <v>91</v>
      </c>
      <c r="B60" s="25" t="s">
        <v>92</v>
      </c>
      <c r="C60" s="13">
        <f t="shared" si="10"/>
        <v>5690.0230000000001</v>
      </c>
      <c r="D60" s="13">
        <f>SUM(D63:D64)</f>
        <v>49</v>
      </c>
      <c r="E60" s="13">
        <f>E61+E62+E63+E64</f>
        <v>5641.0230000000001</v>
      </c>
      <c r="F60" s="13">
        <f t="shared" si="11"/>
        <v>4130.152</v>
      </c>
      <c r="G60" s="13">
        <f>SUM(G63:G64)</f>
        <v>0</v>
      </c>
      <c r="H60" s="13">
        <f>SUM(H63:H64)</f>
        <v>4130.152</v>
      </c>
      <c r="I60" s="13">
        <f t="shared" si="13"/>
        <v>72.585857737306156</v>
      </c>
      <c r="J60" s="13">
        <f t="shared" si="13"/>
        <v>0</v>
      </c>
      <c r="K60" s="13">
        <f t="shared" si="13"/>
        <v>73.216365187661879</v>
      </c>
    </row>
    <row r="61" spans="1:11" s="26" customFormat="1">
      <c r="A61" s="15" t="s">
        <v>93</v>
      </c>
      <c r="B61" s="16" t="s">
        <v>162</v>
      </c>
      <c r="C61" s="17">
        <f t="shared" si="10"/>
        <v>35.200000000000003</v>
      </c>
      <c r="D61" s="13"/>
      <c r="E61" s="17">
        <v>35.200000000000003</v>
      </c>
      <c r="F61" s="13"/>
      <c r="G61" s="13"/>
      <c r="H61" s="13"/>
      <c r="I61" s="13"/>
      <c r="J61" s="13"/>
      <c r="K61" s="13"/>
    </row>
    <row r="62" spans="1:11" s="26" customFormat="1">
      <c r="A62" s="15" t="s">
        <v>94</v>
      </c>
      <c r="B62" s="16" t="s">
        <v>163</v>
      </c>
      <c r="C62" s="17">
        <f t="shared" si="10"/>
        <v>18.544</v>
      </c>
      <c r="D62" s="13"/>
      <c r="E62" s="17">
        <v>18.544</v>
      </c>
      <c r="F62" s="13"/>
      <c r="G62" s="13"/>
      <c r="H62" s="13"/>
      <c r="I62" s="13"/>
      <c r="J62" s="13"/>
      <c r="K62" s="13"/>
    </row>
    <row r="63" spans="1:11" s="14" customFormat="1" ht="37.5">
      <c r="A63" s="22" t="s">
        <v>164</v>
      </c>
      <c r="B63" s="23" t="s">
        <v>165</v>
      </c>
      <c r="C63" s="17">
        <f t="shared" si="10"/>
        <v>5587.2790000000005</v>
      </c>
      <c r="D63" s="17"/>
      <c r="E63" s="17">
        <v>5587.2790000000005</v>
      </c>
      <c r="F63" s="17">
        <f t="shared" si="11"/>
        <v>4130.152</v>
      </c>
      <c r="G63" s="17"/>
      <c r="H63" s="17">
        <v>4130.152</v>
      </c>
      <c r="I63" s="17">
        <f t="shared" si="13"/>
        <v>73.92063292346775</v>
      </c>
      <c r="J63" s="17">
        <f t="shared" si="13"/>
        <v>0</v>
      </c>
      <c r="K63" s="17">
        <f t="shared" si="13"/>
        <v>73.92063292346775</v>
      </c>
    </row>
    <row r="64" spans="1:11" s="14" customFormat="1" ht="37.5">
      <c r="A64" s="22" t="s">
        <v>95</v>
      </c>
      <c r="B64" s="23" t="s">
        <v>96</v>
      </c>
      <c r="C64" s="17">
        <f t="shared" si="10"/>
        <v>49</v>
      </c>
      <c r="D64" s="17">
        <v>49</v>
      </c>
      <c r="E64" s="17"/>
      <c r="F64" s="17">
        <f t="shared" si="11"/>
        <v>0</v>
      </c>
      <c r="G64" s="17"/>
      <c r="H64" s="17"/>
      <c r="I64" s="17">
        <f t="shared" si="13"/>
        <v>0</v>
      </c>
      <c r="J64" s="17">
        <f t="shared" si="13"/>
        <v>0</v>
      </c>
      <c r="K64" s="17">
        <f t="shared" si="13"/>
        <v>0</v>
      </c>
    </row>
    <row r="65" spans="1:11" s="26" customFormat="1">
      <c r="A65" s="24" t="s">
        <v>97</v>
      </c>
      <c r="B65" s="25" t="s">
        <v>98</v>
      </c>
      <c r="C65" s="13">
        <f t="shared" si="10"/>
        <v>897.298</v>
      </c>
      <c r="D65" s="13">
        <f>D66</f>
        <v>897.298</v>
      </c>
      <c r="E65" s="13">
        <f t="shared" ref="E65:H65" si="15">E66</f>
        <v>0</v>
      </c>
      <c r="F65" s="13">
        <f t="shared" si="11"/>
        <v>897.298</v>
      </c>
      <c r="G65" s="13">
        <f t="shared" si="15"/>
        <v>897.298</v>
      </c>
      <c r="H65" s="13">
        <f t="shared" si="15"/>
        <v>0</v>
      </c>
      <c r="I65" s="13">
        <f t="shared" si="13"/>
        <v>100</v>
      </c>
      <c r="J65" s="13">
        <f t="shared" si="13"/>
        <v>100</v>
      </c>
      <c r="K65" s="13">
        <f t="shared" si="13"/>
        <v>0</v>
      </c>
    </row>
    <row r="66" spans="1:11" s="14" customFormat="1" ht="37.5">
      <c r="A66" s="22" t="s">
        <v>153</v>
      </c>
      <c r="B66" s="23" t="s">
        <v>154</v>
      </c>
      <c r="C66" s="17">
        <f t="shared" si="10"/>
        <v>897.298</v>
      </c>
      <c r="D66" s="17">
        <v>897.298</v>
      </c>
      <c r="E66" s="17"/>
      <c r="F66" s="17">
        <f t="shared" si="11"/>
        <v>897.298</v>
      </c>
      <c r="G66" s="17">
        <v>897.298</v>
      </c>
      <c r="H66" s="17"/>
      <c r="I66" s="17">
        <f t="shared" si="13"/>
        <v>100</v>
      </c>
      <c r="J66" s="17">
        <f t="shared" si="13"/>
        <v>100</v>
      </c>
      <c r="K66" s="17">
        <f t="shared" si="13"/>
        <v>0</v>
      </c>
    </row>
    <row r="67" spans="1:11" s="26" customFormat="1">
      <c r="A67" s="24" t="s">
        <v>99</v>
      </c>
      <c r="B67" s="25" t="s">
        <v>100</v>
      </c>
      <c r="C67" s="13">
        <f t="shared" si="10"/>
        <v>1130.5</v>
      </c>
      <c r="D67" s="13">
        <f>SUM(D68:D68)</f>
        <v>0</v>
      </c>
      <c r="E67" s="13">
        <f>SUM(E68:E68)</f>
        <v>1130.5</v>
      </c>
      <c r="F67" s="13">
        <f t="shared" si="11"/>
        <v>573.5</v>
      </c>
      <c r="G67" s="13">
        <f>SUM(G68:G68)</f>
        <v>0</v>
      </c>
      <c r="H67" s="13">
        <f>SUM(H68:H68)</f>
        <v>573.5</v>
      </c>
      <c r="I67" s="13">
        <f t="shared" si="13"/>
        <v>50.729765590446704</v>
      </c>
      <c r="J67" s="13">
        <f t="shared" si="13"/>
        <v>0</v>
      </c>
      <c r="K67" s="13">
        <f t="shared" si="13"/>
        <v>50.729765590446704</v>
      </c>
    </row>
    <row r="68" spans="1:11" s="14" customFormat="1">
      <c r="A68" s="21" t="s">
        <v>101</v>
      </c>
      <c r="B68" s="23" t="s">
        <v>102</v>
      </c>
      <c r="C68" s="17">
        <f t="shared" si="10"/>
        <v>1130.5</v>
      </c>
      <c r="D68" s="17"/>
      <c r="E68" s="17">
        <v>1130.5</v>
      </c>
      <c r="F68" s="17">
        <f t="shared" si="11"/>
        <v>573.5</v>
      </c>
      <c r="G68" s="17"/>
      <c r="H68" s="17">
        <v>573.5</v>
      </c>
      <c r="I68" s="17">
        <f t="shared" si="13"/>
        <v>50.729765590446704</v>
      </c>
      <c r="J68" s="17">
        <f t="shared" si="13"/>
        <v>0</v>
      </c>
      <c r="K68" s="17">
        <f t="shared" si="13"/>
        <v>50.729765590446704</v>
      </c>
    </row>
    <row r="69" spans="1:11" s="26" customFormat="1">
      <c r="A69" s="11" t="s">
        <v>103</v>
      </c>
      <c r="B69" s="27" t="s">
        <v>104</v>
      </c>
      <c r="C69" s="13">
        <f t="shared" si="10"/>
        <v>4136.5749999999998</v>
      </c>
      <c r="D69" s="13">
        <f>D70+D72+D75+D77</f>
        <v>4031.5749999999998</v>
      </c>
      <c r="E69" s="13">
        <f>E70+E72+E75+E77</f>
        <v>105</v>
      </c>
      <c r="F69" s="13">
        <f t="shared" si="11"/>
        <v>2235.9470000000001</v>
      </c>
      <c r="G69" s="13">
        <f t="shared" ref="G69:H69" si="16">G70+G72+G75+G77</f>
        <v>2235.9470000000001</v>
      </c>
      <c r="H69" s="13">
        <f t="shared" si="16"/>
        <v>0</v>
      </c>
      <c r="I69" s="13">
        <f t="shared" si="13"/>
        <v>54.053099484476895</v>
      </c>
      <c r="J69" s="13">
        <f t="shared" si="13"/>
        <v>55.46088067318604</v>
      </c>
      <c r="K69" s="13">
        <f t="shared" si="13"/>
        <v>0</v>
      </c>
    </row>
    <row r="70" spans="1:11" s="26" customFormat="1" ht="37.5">
      <c r="A70" s="11" t="s">
        <v>105</v>
      </c>
      <c r="B70" s="27" t="s">
        <v>106</v>
      </c>
      <c r="C70" s="13">
        <f>D70+E70</f>
        <v>1277.55</v>
      </c>
      <c r="D70" s="13">
        <f>D71</f>
        <v>1277.55</v>
      </c>
      <c r="E70" s="13">
        <f>E71</f>
        <v>0</v>
      </c>
      <c r="F70" s="17">
        <f t="shared" si="11"/>
        <v>1035.3030000000001</v>
      </c>
      <c r="G70" s="13">
        <f t="shared" ref="G70:H70" si="17">G71</f>
        <v>1035.3030000000001</v>
      </c>
      <c r="H70" s="13">
        <f t="shared" si="17"/>
        <v>0</v>
      </c>
      <c r="I70" s="13">
        <f t="shared" si="13"/>
        <v>81.038158976165334</v>
      </c>
      <c r="J70" s="13">
        <f t="shared" si="13"/>
        <v>81.038158976165334</v>
      </c>
      <c r="K70" s="13">
        <f t="shared" si="13"/>
        <v>0</v>
      </c>
    </row>
    <row r="71" spans="1:11" s="14" customFormat="1" ht="37.5">
      <c r="A71" s="21" t="s">
        <v>107</v>
      </c>
      <c r="B71" s="28" t="s">
        <v>108</v>
      </c>
      <c r="C71" s="17">
        <f t="shared" si="10"/>
        <v>1277.55</v>
      </c>
      <c r="D71" s="17">
        <v>1277.55</v>
      </c>
      <c r="E71" s="17"/>
      <c r="F71" s="17">
        <f t="shared" si="11"/>
        <v>1035.3030000000001</v>
      </c>
      <c r="G71" s="17">
        <v>1035.3030000000001</v>
      </c>
      <c r="H71" s="17"/>
      <c r="I71" s="17">
        <f t="shared" si="13"/>
        <v>81.038158976165334</v>
      </c>
      <c r="J71" s="17">
        <f t="shared" si="13"/>
        <v>81.038158976165334</v>
      </c>
      <c r="K71" s="17">
        <f t="shared" si="13"/>
        <v>0</v>
      </c>
    </row>
    <row r="72" spans="1:11" s="14" customFormat="1">
      <c r="A72" s="11" t="s">
        <v>109</v>
      </c>
      <c r="B72" s="27" t="s">
        <v>110</v>
      </c>
      <c r="C72" s="13">
        <f>D72+E72</f>
        <v>2559.0249999999996</v>
      </c>
      <c r="D72" s="13">
        <f>D73+D74</f>
        <v>2559.0249999999996</v>
      </c>
      <c r="E72" s="13">
        <f>E73+E74</f>
        <v>0</v>
      </c>
      <c r="F72" s="17">
        <f t="shared" si="11"/>
        <v>1200.644</v>
      </c>
      <c r="G72" s="13">
        <f t="shared" ref="G72:H72" si="18">G73+G74</f>
        <v>1200.644</v>
      </c>
      <c r="H72" s="13">
        <f t="shared" si="18"/>
        <v>0</v>
      </c>
      <c r="I72" s="13">
        <f t="shared" si="13"/>
        <v>46.91802541983764</v>
      </c>
      <c r="J72" s="13">
        <f t="shared" si="13"/>
        <v>46.91802541983764</v>
      </c>
      <c r="K72" s="13">
        <f t="shared" si="13"/>
        <v>0</v>
      </c>
    </row>
    <row r="73" spans="1:11" s="14" customFormat="1">
      <c r="A73" s="21" t="s">
        <v>111</v>
      </c>
      <c r="B73" s="28" t="s">
        <v>112</v>
      </c>
      <c r="C73" s="17">
        <f t="shared" si="10"/>
        <v>1352.6659999999999</v>
      </c>
      <c r="D73" s="17">
        <v>1352.6659999999999</v>
      </c>
      <c r="E73" s="17"/>
      <c r="F73" s="17">
        <f t="shared" si="11"/>
        <v>1121.144</v>
      </c>
      <c r="G73" s="17">
        <v>1121.144</v>
      </c>
      <c r="H73" s="17"/>
      <c r="I73" s="17">
        <f t="shared" si="13"/>
        <v>82.884023106960626</v>
      </c>
      <c r="J73" s="17">
        <f t="shared" si="13"/>
        <v>82.884023106960626</v>
      </c>
      <c r="K73" s="17">
        <f t="shared" si="13"/>
        <v>0</v>
      </c>
    </row>
    <row r="74" spans="1:11" s="14" customFormat="1">
      <c r="A74" s="21" t="s">
        <v>137</v>
      </c>
      <c r="B74" s="28" t="s">
        <v>138</v>
      </c>
      <c r="C74" s="17">
        <f t="shared" si="10"/>
        <v>1206.3589999999999</v>
      </c>
      <c r="D74" s="17">
        <v>1206.3589999999999</v>
      </c>
      <c r="E74" s="17"/>
      <c r="F74" s="17">
        <f t="shared" si="11"/>
        <v>79.5</v>
      </c>
      <c r="G74" s="17">
        <v>79.5</v>
      </c>
      <c r="H74" s="17"/>
      <c r="I74" s="17">
        <f t="shared" si="13"/>
        <v>6.5900780779187622</v>
      </c>
      <c r="J74" s="17">
        <f t="shared" si="13"/>
        <v>6.5900780779187622</v>
      </c>
      <c r="K74" s="17">
        <f t="shared" si="13"/>
        <v>0</v>
      </c>
    </row>
    <row r="75" spans="1:11" s="14" customFormat="1">
      <c r="A75" s="11" t="s">
        <v>113</v>
      </c>
      <c r="B75" s="18" t="s">
        <v>114</v>
      </c>
      <c r="C75" s="13">
        <f t="shared" si="10"/>
        <v>105</v>
      </c>
      <c r="D75" s="13">
        <f>SUM(D76:D76)</f>
        <v>0</v>
      </c>
      <c r="E75" s="13">
        <f>SUM(E76:E76)</f>
        <v>105</v>
      </c>
      <c r="F75" s="13">
        <f t="shared" si="11"/>
        <v>0</v>
      </c>
      <c r="G75" s="13">
        <f>SUM(G76:G76)</f>
        <v>0</v>
      </c>
      <c r="H75" s="13">
        <f>SUM(H76:H76)</f>
        <v>0</v>
      </c>
      <c r="I75" s="13">
        <f t="shared" si="13"/>
        <v>0</v>
      </c>
      <c r="J75" s="13">
        <f t="shared" si="13"/>
        <v>0</v>
      </c>
      <c r="K75" s="13">
        <f t="shared" si="13"/>
        <v>0</v>
      </c>
    </row>
    <row r="76" spans="1:11" s="31" customFormat="1">
      <c r="A76" s="29" t="s">
        <v>115</v>
      </c>
      <c r="B76" s="28" t="s">
        <v>116</v>
      </c>
      <c r="C76" s="30">
        <f t="shared" si="10"/>
        <v>105</v>
      </c>
      <c r="D76" s="30"/>
      <c r="E76" s="30">
        <v>105</v>
      </c>
      <c r="F76" s="30">
        <f t="shared" si="11"/>
        <v>0</v>
      </c>
      <c r="G76" s="30"/>
      <c r="H76" s="30"/>
      <c r="I76" s="30">
        <f t="shared" si="13"/>
        <v>0</v>
      </c>
      <c r="J76" s="30">
        <f t="shared" si="13"/>
        <v>0</v>
      </c>
      <c r="K76" s="30">
        <f t="shared" si="13"/>
        <v>0</v>
      </c>
    </row>
    <row r="77" spans="1:11" s="14" customFormat="1">
      <c r="A77" s="11" t="s">
        <v>117</v>
      </c>
      <c r="B77" s="18" t="s">
        <v>118</v>
      </c>
      <c r="C77" s="13">
        <f>C78</f>
        <v>170</v>
      </c>
      <c r="D77" s="13">
        <f>D78+D79</f>
        <v>195</v>
      </c>
      <c r="E77" s="13">
        <f t="shared" ref="E77:K77" si="19">E78</f>
        <v>0</v>
      </c>
      <c r="F77" s="13">
        <f t="shared" si="19"/>
        <v>0</v>
      </c>
      <c r="G77" s="13">
        <f t="shared" si="19"/>
        <v>0</v>
      </c>
      <c r="H77" s="13">
        <f t="shared" si="19"/>
        <v>0</v>
      </c>
      <c r="I77" s="13">
        <f t="shared" si="19"/>
        <v>0</v>
      </c>
      <c r="J77" s="13">
        <f t="shared" si="19"/>
        <v>0</v>
      </c>
      <c r="K77" s="13">
        <f t="shared" si="19"/>
        <v>0</v>
      </c>
    </row>
    <row r="78" spans="1:11" s="14" customFormat="1">
      <c r="A78" s="21" t="s">
        <v>119</v>
      </c>
      <c r="B78" s="32" t="s">
        <v>120</v>
      </c>
      <c r="C78" s="17">
        <f t="shared" ref="C78:C79" si="20">D78+E78</f>
        <v>170</v>
      </c>
      <c r="D78" s="17">
        <v>170</v>
      </c>
      <c r="E78" s="17"/>
      <c r="F78" s="17">
        <f t="shared" ref="F78" si="21">G78+H78</f>
        <v>0</v>
      </c>
      <c r="G78" s="17"/>
      <c r="H78" s="17"/>
      <c r="I78" s="17">
        <f t="shared" ref="I78:K78" si="22">IF(C78=0,0,F78/C78*100)</f>
        <v>0</v>
      </c>
      <c r="J78" s="17">
        <f t="shared" si="22"/>
        <v>0</v>
      </c>
      <c r="K78" s="17">
        <f t="shared" si="22"/>
        <v>0</v>
      </c>
    </row>
    <row r="79" spans="1:11" s="14" customFormat="1">
      <c r="A79" s="21" t="s">
        <v>155</v>
      </c>
      <c r="B79" s="32" t="s">
        <v>156</v>
      </c>
      <c r="C79" s="17">
        <f t="shared" si="20"/>
        <v>25</v>
      </c>
      <c r="D79" s="17">
        <v>25</v>
      </c>
      <c r="E79" s="17"/>
      <c r="F79" s="17"/>
      <c r="G79" s="17"/>
      <c r="H79" s="17"/>
      <c r="I79" s="17"/>
      <c r="J79" s="17"/>
      <c r="K79" s="17"/>
    </row>
    <row r="80" spans="1:11" s="26" customFormat="1">
      <c r="A80" s="11" t="s">
        <v>121</v>
      </c>
      <c r="B80" s="27" t="s">
        <v>122</v>
      </c>
      <c r="C80" s="13">
        <f>D80+E80</f>
        <v>2445.152</v>
      </c>
      <c r="D80" s="13">
        <f>D81+D83+D85</f>
        <v>2445.152</v>
      </c>
      <c r="E80" s="13">
        <f>E81+E83+E85</f>
        <v>0</v>
      </c>
      <c r="F80" s="13">
        <f>F81+F83+F85</f>
        <v>2395.152</v>
      </c>
      <c r="G80" s="13">
        <f>G81+G83+G85</f>
        <v>2395.152</v>
      </c>
      <c r="H80" s="13">
        <f>H81+H83+H85</f>
        <v>0</v>
      </c>
      <c r="I80" s="13">
        <f t="shared" ref="I80:K80" si="23">I81+I83</f>
        <v>200</v>
      </c>
      <c r="J80" s="13">
        <f t="shared" si="23"/>
        <v>200</v>
      </c>
      <c r="K80" s="13">
        <f t="shared" si="23"/>
        <v>0</v>
      </c>
    </row>
    <row r="81" spans="1:11" s="26" customFormat="1">
      <c r="A81" s="11" t="s">
        <v>157</v>
      </c>
      <c r="B81" s="27"/>
      <c r="C81" s="13">
        <f t="shared" ref="C81:C82" si="24">D81+E81</f>
        <v>2092.3919999999998</v>
      </c>
      <c r="D81" s="13">
        <f>D82</f>
        <v>2092.3919999999998</v>
      </c>
      <c r="E81" s="13">
        <f t="shared" ref="E81:H81" si="25">E82</f>
        <v>0</v>
      </c>
      <c r="F81" s="13">
        <f t="shared" si="11"/>
        <v>2092.3919999999998</v>
      </c>
      <c r="G81" s="13">
        <f t="shared" si="25"/>
        <v>2092.3919999999998</v>
      </c>
      <c r="H81" s="13">
        <f t="shared" si="25"/>
        <v>0</v>
      </c>
      <c r="I81" s="13">
        <f t="shared" si="13"/>
        <v>100</v>
      </c>
      <c r="J81" s="13">
        <f t="shared" si="13"/>
        <v>100</v>
      </c>
      <c r="K81" s="13">
        <f t="shared" si="13"/>
        <v>0</v>
      </c>
    </row>
    <row r="82" spans="1:11" s="14" customFormat="1" ht="45" customHeight="1">
      <c r="A82" s="21" t="s">
        <v>158</v>
      </c>
      <c r="B82" s="28" t="s">
        <v>159</v>
      </c>
      <c r="C82" s="17">
        <f t="shared" si="24"/>
        <v>2092.3919999999998</v>
      </c>
      <c r="D82" s="17">
        <v>2092.3919999999998</v>
      </c>
      <c r="E82" s="17"/>
      <c r="F82" s="17">
        <f t="shared" si="11"/>
        <v>2092.3919999999998</v>
      </c>
      <c r="G82" s="17">
        <v>2092.3919999999998</v>
      </c>
      <c r="H82" s="17"/>
      <c r="I82" s="17">
        <f t="shared" si="13"/>
        <v>100</v>
      </c>
      <c r="J82" s="17">
        <f t="shared" si="13"/>
        <v>100</v>
      </c>
      <c r="K82" s="17">
        <f t="shared" si="13"/>
        <v>0</v>
      </c>
    </row>
    <row r="83" spans="1:11" s="26" customFormat="1" ht="37.5">
      <c r="A83" s="11" t="s">
        <v>123</v>
      </c>
      <c r="B83" s="27" t="s">
        <v>124</v>
      </c>
      <c r="C83" s="13">
        <f>C84</f>
        <v>302.76</v>
      </c>
      <c r="D83" s="13">
        <f t="shared" ref="D83:H83" si="26">D84</f>
        <v>302.76</v>
      </c>
      <c r="E83" s="13">
        <f t="shared" si="26"/>
        <v>0</v>
      </c>
      <c r="F83" s="13">
        <f t="shared" si="26"/>
        <v>302.76</v>
      </c>
      <c r="G83" s="13">
        <f t="shared" si="26"/>
        <v>302.76</v>
      </c>
      <c r="H83" s="13">
        <f t="shared" si="26"/>
        <v>0</v>
      </c>
      <c r="I83" s="13">
        <f t="shared" si="13"/>
        <v>100</v>
      </c>
      <c r="J83" s="13">
        <f t="shared" si="13"/>
        <v>100</v>
      </c>
      <c r="K83" s="13">
        <f t="shared" si="13"/>
        <v>0</v>
      </c>
    </row>
    <row r="84" spans="1:11" s="14" customFormat="1">
      <c r="A84" s="21" t="s">
        <v>125</v>
      </c>
      <c r="B84" s="28" t="s">
        <v>126</v>
      </c>
      <c r="C84" s="17">
        <f t="shared" ref="C84:C85" si="27">D84+E84</f>
        <v>302.76</v>
      </c>
      <c r="D84" s="17">
        <v>302.76</v>
      </c>
      <c r="E84" s="17"/>
      <c r="F84" s="17">
        <f t="shared" ref="F84:F85" si="28">G84+H84</f>
        <v>302.76</v>
      </c>
      <c r="G84" s="17">
        <v>302.76</v>
      </c>
      <c r="H84" s="17"/>
      <c r="I84" s="17">
        <f t="shared" si="13"/>
        <v>100</v>
      </c>
      <c r="J84" s="17">
        <f t="shared" si="13"/>
        <v>100</v>
      </c>
      <c r="K84" s="17">
        <f t="shared" si="13"/>
        <v>0</v>
      </c>
    </row>
    <row r="85" spans="1:11" s="26" customFormat="1" ht="37.5">
      <c r="A85" s="11" t="s">
        <v>127</v>
      </c>
      <c r="B85" s="27" t="s">
        <v>128</v>
      </c>
      <c r="C85" s="13">
        <f t="shared" si="27"/>
        <v>50</v>
      </c>
      <c r="D85" s="13">
        <v>50</v>
      </c>
      <c r="E85" s="13"/>
      <c r="F85" s="13">
        <f t="shared" si="28"/>
        <v>0</v>
      </c>
      <c r="G85" s="13"/>
      <c r="H85" s="13"/>
      <c r="I85" s="13">
        <f t="shared" si="13"/>
        <v>0</v>
      </c>
      <c r="J85" s="13">
        <f t="shared" si="13"/>
        <v>0</v>
      </c>
      <c r="K85" s="13">
        <f t="shared" si="13"/>
        <v>0</v>
      </c>
    </row>
    <row r="86" spans="1:11" s="5" customFormat="1">
      <c r="C86" s="33"/>
      <c r="D86" s="33"/>
      <c r="E86" s="33"/>
    </row>
    <row r="87" spans="1:11" s="5" customFormat="1"/>
    <row r="88" spans="1:11" s="5" customFormat="1"/>
    <row r="89" spans="1:11" s="5" customFormat="1" ht="23.25">
      <c r="B89" s="34"/>
      <c r="C89" s="35"/>
      <c r="D89" s="35"/>
      <c r="E89" s="35"/>
      <c r="F89" s="36"/>
      <c r="G89" s="36"/>
      <c r="H89" s="36"/>
      <c r="I89" s="37"/>
    </row>
    <row r="90" spans="1:11" s="5" customFormat="1"/>
    <row r="91" spans="1:11" s="5" customFormat="1"/>
    <row r="92" spans="1:11" s="5" customFormat="1"/>
    <row r="93" spans="1:11" s="5" customFormat="1"/>
    <row r="94" spans="1:11" s="5" customFormat="1"/>
    <row r="95" spans="1:11" s="5" customFormat="1"/>
    <row r="96" spans="1:11" s="5" customFormat="1"/>
  </sheetData>
  <autoFilter ref="C6:E85"/>
  <mergeCells count="15">
    <mergeCell ref="A3:K3"/>
    <mergeCell ref="A5:A7"/>
    <mergeCell ref="B5:B7"/>
    <mergeCell ref="C5:E5"/>
    <mergeCell ref="F5:H5"/>
    <mergeCell ref="I5:K5"/>
    <mergeCell ref="C6:C7"/>
    <mergeCell ref="D6:D7"/>
    <mergeCell ref="E6:E7"/>
    <mergeCell ref="F6:F7"/>
    <mergeCell ref="G6:G7"/>
    <mergeCell ref="H6:H7"/>
    <mergeCell ref="I6:I7"/>
    <mergeCell ref="J6:J7"/>
    <mergeCell ref="K6:K7"/>
  </mergeCells>
  <conditionalFormatting sqref="L1:L7">
    <cfRule type="cellIs" dxfId="0" priority="2" operator="lessThan">
      <formula>0</formula>
    </cfRule>
  </conditionalFormatting>
  <pageMargins left="0" right="0" top="0.55118110236220474" bottom="0" header="0" footer="0"/>
  <pageSetup paperSize="9" scale="62" fitToHeight="9" orientation="landscape" r:id="rId1"/>
  <rowBreaks count="1" manualBreakCount="1">
    <brk id="5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дод-1</vt:lpstr>
      <vt:lpstr>дод-2</vt:lpstr>
      <vt:lpstr>'дод-1'!Заголовки_для_печати</vt:lpstr>
      <vt:lpstr>'дод-2'!Заголовки_для_печати</vt:lpstr>
      <vt:lpstr>'дод-1'!Область_печати</vt:lpstr>
      <vt:lpstr>'дод-2'!Область_печати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Admin</cp:lastModifiedBy>
  <cp:lastPrinted>2022-12-14T08:54:19Z</cp:lastPrinted>
  <dcterms:created xsi:type="dcterms:W3CDTF">2021-10-14T09:15:40Z</dcterms:created>
  <dcterms:modified xsi:type="dcterms:W3CDTF">2022-12-14T08:55:12Z</dcterms:modified>
</cp:coreProperties>
</file>