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'Лист1'!$A$1:$P$85</definedName>
  </definedNames>
  <calcPr fullCalcOnLoad="1"/>
</workbook>
</file>

<file path=xl/sharedStrings.xml><?xml version="1.0" encoding="utf-8"?>
<sst xmlns="http://schemas.openxmlformats.org/spreadsheetml/2006/main" count="201" uniqueCount="167">
  <si>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</si>
  <si>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</si>
  <si>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</si>
  <si>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</si>
  <si>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</si>
  <si>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</si>
  <si>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</si>
  <si>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</si>
  <si>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</si>
  <si>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</si>
  <si>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</si>
  <si>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</si>
  <si>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</si>
  <si>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</si>
  <si>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</si>
  <si>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</si>
  <si>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</si>
  <si>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</si>
  <si>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</si>
  <si>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</si>
  <si>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</si>
  <si>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</si>
  <si>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</si>
  <si>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</si>
  <si>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</si>
  <si>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</si>
  <si>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</si>
  <si>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</si>
  <si>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</si>
  <si>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</si>
  <si>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</si>
  <si>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</si>
  <si>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</si>
  <si>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</si>
  <si>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</si>
  <si>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</si>
  <si>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</si>
  <si>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</si>
  <si>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</si>
  <si>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</si>
  <si>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</si>
  <si>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</si>
  <si>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</si>
  <si>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</si>
  <si>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</si>
  <si>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</si>
  <si>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</si>
  <si>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</si>
  <si>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</si>
  <si>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</si>
  <si>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</si>
  <si>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</si>
  <si>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</si>
  <si>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</si>
  <si>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</si>
  <si>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</si>
  <si>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</si>
  <si>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</si>
  <si>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</si>
  <si>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</si>
  <si>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</si>
  <si>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</si>
  <si>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</si>
  <si>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</si>
  <si>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</si>
  <si>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</si>
  <si>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</si>
  <si>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</si>
  <si>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</si>
  <si>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</si>
  <si>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</si>
  <si>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</si>
  <si>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</si>
  <si>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</si>
  <si>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</si>
  <si>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</si>
  <si>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</si>
  <si>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</si>
  <si>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</si>
  <si>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</si>
  <si>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</si>
  <si>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</si>
  <si>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</si>
  <si>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</si>
  <si>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</si>
  <si>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</si>
  <si>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</si>
  <si>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</si>
  <si>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</si>
  <si>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</si>
  <si>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</si>
  <si>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</si>
  <si>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</si>
  <si>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</si>
  <si>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</si>
  <si>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</si>
  <si>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</si>
  <si>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</si>
  <si>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</si>
  <si>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</si>
  <si>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</si>
  <si>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</si>
  <si>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</si>
  <si>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</si>
  <si>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</si>
  <si>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</si>
  <si>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</si>
  <si>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</si>
  <si>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</si>
  <si>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</si>
  <si>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</si>
  <si>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</si>
  <si>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</si>
  <si>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</si>
  <si>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</si>
  <si>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</si>
  <si>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</si>
  <si>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</si>
  <si>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</si>
  <si>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</si>
  <si>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</si>
  <si>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</si>
  <si>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</si>
  <si>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</si>
  <si>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</si>
  <si>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</si>
  <si>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</si>
  <si>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</si>
  <si>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0111160</t>
  </si>
  <si>
    <t>Забезпечення діяльності центрів професійного розвитку педагогічних працівників</t>
  </si>
  <si>
    <t>0443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</si>
  <si>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</si>
  <si>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</si>
  <si>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</si>
  <si>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</si>
  <si>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</si>
  <si>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</si>
  <si>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</si>
  <si>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</si>
  <si>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</si>
  <si>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</si>
  <si>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</si>
  <si>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</si>
  <si>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</si>
  <si>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0611020</t>
  </si>
  <si>
    <t>1020</t>
  </si>
  <si>
    <t>Надання загальної середньої освіти за рахунок коштів місцевого бюджету</t>
  </si>
  <si>
    <t>1040</t>
  </si>
  <si>
    <t>0617321</t>
  </si>
  <si>
    <t>7321</t>
  </si>
  <si>
    <t>Будівництво-1 освітніх установ та закладів</t>
  </si>
  <si>
    <t>0613133</t>
  </si>
  <si>
    <t>3133</t>
  </si>
  <si>
    <t>Інші заходи та заклади молодіжної політики</t>
  </si>
  <si>
    <t>Надання спеціалізованої освіти мистецькими школами</t>
  </si>
  <si>
    <t xml:space="preserve">                             2022 р. №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</si>
  <si>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</si>
  <si>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</si>
  <si>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</si>
  <si>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0113210</t>
  </si>
  <si>
    <t>3210</t>
  </si>
  <si>
    <t>1050</t>
  </si>
  <si>
    <t>Організація та проведення громадських робіт</t>
  </si>
  <si>
    <t>Додаток 3</t>
  </si>
  <si>
    <t>до рішення міської ради</t>
  </si>
  <si>
    <t>Розподіл</t>
  </si>
  <si>
    <t>видатків бюджету Баштанської міської територіальної громади  на 2023 рік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</si>
</sst>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Alignment="1">
      <alignment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vertical="center" wrapText="1"/>
    </xf>
    <xf numFmtId="190" fontId="1" fillId="33" borderId="10" xfId="59" applyNumberFormat="1" applyFont="1" applyFill="1" applyBorder="1" applyAlignment="1">
      <alignment horizontal="center" vertical="top" wrapText="1"/>
    </xf>
    <xf numFmtId="190" fontId="1" fillId="0" borderId="10" xfId="59" applyNumberFormat="1" applyFont="1" applyBorder="1" applyAlignment="1">
      <alignment horizontal="center" vertical="top" wrapText="1"/>
    </xf>
    <xf numFmtId="190" fontId="1" fillId="34" borderId="10" xfId="59" applyNumberFormat="1" applyFont="1" applyFill="1" applyBorder="1" applyAlignment="1">
      <alignment horizontal="center" vertical="top" wrapText="1"/>
    </xf>
    <xf numFmtId="190" fontId="56" fillId="0" borderId="10" xfId="59" applyNumberFormat="1" applyFont="1" applyBorder="1" applyAlignment="1">
      <alignment horizontal="center" vertical="top" wrapText="1"/>
    </xf>
    <xf numFmtId="190" fontId="56" fillId="34" borderId="10" xfId="59" applyNumberFormat="1" applyFont="1" applyFill="1" applyBorder="1" applyAlignment="1">
      <alignment horizontal="center" vertical="top" wrapText="1"/>
    </xf>
    <xf numFmtId="190" fontId="0" fillId="33" borderId="10" xfId="59" applyNumberFormat="1" applyFont="1" applyFill="1" applyBorder="1" applyAlignment="1">
      <alignment horizontal="center" vertical="top" wrapText="1"/>
    </xf>
    <xf numFmtId="190" fontId="0" fillId="34" borderId="10" xfId="59" applyNumberFormat="1" applyFont="1" applyFill="1" applyBorder="1" applyAlignment="1">
      <alignment horizontal="center" vertical="top" wrapText="1"/>
    </xf>
    <xf numFmtId="190" fontId="57" fillId="0" borderId="10" xfId="59" applyNumberFormat="1" applyFont="1" applyBorder="1" applyAlignment="1">
      <alignment horizontal="center" vertical="top"/>
    </xf>
    <xf numFmtId="190" fontId="57" fillId="34" borderId="10" xfId="59" applyNumberFormat="1" applyFont="1" applyFill="1" applyBorder="1" applyAlignment="1">
      <alignment horizontal="center" vertical="top"/>
    </xf>
    <xf numFmtId="190" fontId="57" fillId="0" borderId="10" xfId="59" applyNumberFormat="1" applyFont="1" applyBorder="1" applyAlignment="1">
      <alignment horizontal="center" vertical="top" wrapText="1"/>
    </xf>
    <xf numFmtId="190" fontId="6" fillId="0" borderId="10" xfId="59" applyNumberFormat="1" applyFont="1" applyBorder="1" applyAlignment="1">
      <alignment horizontal="center" vertical="top"/>
    </xf>
    <xf numFmtId="190" fontId="6" fillId="34" borderId="10" xfId="59" applyNumberFormat="1" applyFont="1" applyFill="1" applyBorder="1" applyAlignment="1">
      <alignment horizontal="center" vertical="top"/>
    </xf>
    <xf numFmtId="190" fontId="6" fillId="0" borderId="10" xfId="59" applyNumberFormat="1" applyFont="1" applyBorder="1" applyAlignment="1">
      <alignment horizontal="center" vertical="top" wrapText="1"/>
    </xf>
    <xf numFmtId="190" fontId="7" fillId="6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Border="1" applyAlignment="1">
      <alignment horizontal="center" vertical="top"/>
    </xf>
    <xf numFmtId="190" fontId="7" fillId="34" borderId="10" xfId="59" applyNumberFormat="1" applyFont="1" applyFill="1" applyBorder="1" applyAlignment="1">
      <alignment horizontal="center" vertical="top"/>
    </xf>
    <xf numFmtId="190" fontId="58" fillId="0" borderId="10" xfId="59" applyNumberFormat="1" applyFont="1" applyBorder="1" applyAlignment="1">
      <alignment horizontal="center" vertical="top"/>
    </xf>
    <xf numFmtId="190" fontId="7" fillId="2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Fill="1" applyBorder="1" applyAlignment="1">
      <alignment horizontal="center" vertical="top" wrapText="1"/>
    </xf>
    <xf numFmtId="190" fontId="7" fillId="0" borderId="0" xfId="59" applyNumberFormat="1" applyFont="1" applyFill="1" applyBorder="1" applyAlignment="1">
      <alignment horizontal="center" vertical="top" wrapText="1"/>
    </xf>
    <xf numFmtId="190" fontId="7" fillId="6" borderId="12" xfId="59" applyNumberFormat="1" applyFont="1" applyFill="1" applyBorder="1" applyAlignment="1">
      <alignment horizontal="center" vertical="top"/>
    </xf>
    <xf numFmtId="190" fontId="0" fillId="0" borderId="0" xfId="59" applyNumberFormat="1" applyFont="1" applyAlignment="1">
      <alignment horizontal="center" vertical="top"/>
    </xf>
    <xf numFmtId="190" fontId="1" fillId="33" borderId="12" xfId="59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view="pageBreakPreview" zoomScale="75" zoomScaleSheetLayoutView="75" workbookViewId="0" topLeftCell="E1">
      <pane ySplit="13" topLeftCell="A80" activePane="bottomLeft" state="frozen"/>
      <selection pane="topLeft" activeCell="B1" sqref="B1"/>
      <selection pane="bottomLeft" activeCell="E83" sqref="E8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6.12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8.125" style="0" customWidth="1"/>
    <col min="17" max="18" width="14.375" style="0" bestFit="1" customWidth="1"/>
  </cols>
  <sheetData>
    <row r="1" spans="1:14" ht="12.75">
      <c r="A1" t="s">
        <v>0</v>
      </c>
      <c r="N1" t="s">
        <v>163</v>
      </c>
    </row>
    <row r="2" ht="12.75">
      <c r="N2" t="s">
        <v>164</v>
      </c>
    </row>
    <row r="3" spans="14:15" ht="12.75">
      <c r="N3" s="135" t="s">
        <v>155</v>
      </c>
      <c r="O3" s="135"/>
    </row>
    <row r="5" spans="1:16" ht="12.75">
      <c r="A5" s="127" t="s">
        <v>165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2.75">
      <c r="A6" s="127" t="s">
        <v>166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2.75">
      <c r="A8" s="70"/>
      <c r="B8" s="137">
        <v>14502000000</v>
      </c>
      <c r="C8" s="137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2:16" ht="12.75">
      <c r="B9" s="138" t="s">
        <v>85</v>
      </c>
      <c r="C9" s="138"/>
      <c r="P9" s="1" t="s">
        <v>82</v>
      </c>
    </row>
    <row r="10" spans="1:16" ht="12.75">
      <c r="A10" s="129" t="s">
        <v>86</v>
      </c>
      <c r="B10" s="129" t="s">
        <v>87</v>
      </c>
      <c r="C10" s="129" t="s">
        <v>79</v>
      </c>
      <c r="D10" s="130" t="s">
        <v>88</v>
      </c>
      <c r="E10" s="130" t="s">
        <v>1</v>
      </c>
      <c r="F10" s="130"/>
      <c r="G10" s="130"/>
      <c r="H10" s="130"/>
      <c r="I10" s="130"/>
      <c r="J10" s="130" t="s">
        <v>8</v>
      </c>
      <c r="K10" s="130"/>
      <c r="L10" s="130"/>
      <c r="M10" s="130"/>
      <c r="N10" s="130"/>
      <c r="O10" s="130"/>
      <c r="P10" s="131" t="s">
        <v>34</v>
      </c>
    </row>
    <row r="11" spans="1:16" ht="12.75">
      <c r="A11" s="130"/>
      <c r="B11" s="130"/>
      <c r="C11" s="130"/>
      <c r="D11" s="130"/>
      <c r="E11" s="131" t="s">
        <v>80</v>
      </c>
      <c r="F11" s="130" t="s">
        <v>3</v>
      </c>
      <c r="G11" s="130" t="s">
        <v>4</v>
      </c>
      <c r="H11" s="130"/>
      <c r="I11" s="130" t="s">
        <v>7</v>
      </c>
      <c r="J11" s="131" t="s">
        <v>80</v>
      </c>
      <c r="K11" s="132" t="s">
        <v>81</v>
      </c>
      <c r="L11" s="130" t="s">
        <v>3</v>
      </c>
      <c r="M11" s="130" t="s">
        <v>4</v>
      </c>
      <c r="N11" s="130"/>
      <c r="O11" s="130" t="s">
        <v>7</v>
      </c>
      <c r="P11" s="130"/>
    </row>
    <row r="12" spans="1:16" ht="12.75" customHeight="1">
      <c r="A12" s="130"/>
      <c r="B12" s="130"/>
      <c r="C12" s="130"/>
      <c r="D12" s="130"/>
      <c r="E12" s="130"/>
      <c r="F12" s="130"/>
      <c r="G12" s="130" t="s">
        <v>5</v>
      </c>
      <c r="H12" s="130" t="s">
        <v>6</v>
      </c>
      <c r="I12" s="130"/>
      <c r="J12" s="130"/>
      <c r="K12" s="133"/>
      <c r="L12" s="130"/>
      <c r="M12" s="130" t="s">
        <v>5</v>
      </c>
      <c r="N12" s="130" t="s">
        <v>6</v>
      </c>
      <c r="O12" s="130"/>
      <c r="P12" s="130"/>
    </row>
    <row r="13" spans="1:16" ht="58.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4"/>
      <c r="L13" s="130"/>
      <c r="M13" s="130"/>
      <c r="N13" s="130"/>
      <c r="O13" s="130"/>
      <c r="P13" s="130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65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65"/>
      <c r="L16" s="11"/>
      <c r="M16" s="11"/>
      <c r="N16" s="11"/>
      <c r="O16" s="11"/>
      <c r="P16" s="10"/>
    </row>
    <row r="17" spans="1:16" s="49" customFormat="1" ht="87.75" customHeight="1">
      <c r="A17" s="33" t="s">
        <v>44</v>
      </c>
      <c r="B17" s="33" t="s">
        <v>45</v>
      </c>
      <c r="C17" s="34" t="s">
        <v>12</v>
      </c>
      <c r="D17" s="32" t="s">
        <v>37</v>
      </c>
      <c r="E17" s="104">
        <f aca="true" t="shared" si="0" ref="E17:E22">F17+I17</f>
        <v>25710848</v>
      </c>
      <c r="F17" s="105">
        <v>25710848</v>
      </c>
      <c r="G17" s="105">
        <v>18315768</v>
      </c>
      <c r="H17" s="105">
        <v>1876300</v>
      </c>
      <c r="I17" s="105">
        <v>0</v>
      </c>
      <c r="J17" s="104">
        <f>L17+O17</f>
        <v>0</v>
      </c>
      <c r="K17" s="106"/>
      <c r="L17" s="105"/>
      <c r="M17" s="105">
        <v>0</v>
      </c>
      <c r="N17" s="105">
        <v>0</v>
      </c>
      <c r="O17" s="105"/>
      <c r="P17" s="104">
        <f aca="true" t="shared" si="1" ref="P17:P22">E17+J17</f>
        <v>25710848</v>
      </c>
    </row>
    <row r="18" spans="1:16" s="49" customFormat="1" ht="64.5" customHeight="1">
      <c r="A18" s="33" t="s">
        <v>114</v>
      </c>
      <c r="B18" s="33" t="s">
        <v>42</v>
      </c>
      <c r="C18" s="34" t="s">
        <v>12</v>
      </c>
      <c r="D18" s="75" t="s">
        <v>131</v>
      </c>
      <c r="E18" s="104">
        <f t="shared" si="0"/>
        <v>537437</v>
      </c>
      <c r="F18" s="105">
        <v>537437</v>
      </c>
      <c r="G18" s="105">
        <v>411178</v>
      </c>
      <c r="H18" s="105">
        <v>15800</v>
      </c>
      <c r="I18" s="105"/>
      <c r="J18" s="104"/>
      <c r="K18" s="106"/>
      <c r="L18" s="107"/>
      <c r="M18" s="105"/>
      <c r="N18" s="105"/>
      <c r="O18" s="105"/>
      <c r="P18" s="104">
        <f t="shared" si="1"/>
        <v>537437</v>
      </c>
    </row>
    <row r="19" spans="1:16" s="49" customFormat="1" ht="42.75" customHeight="1">
      <c r="A19" s="33" t="s">
        <v>112</v>
      </c>
      <c r="B19" s="33" t="s">
        <v>23</v>
      </c>
      <c r="C19" s="34" t="s">
        <v>22</v>
      </c>
      <c r="D19" s="75" t="s">
        <v>113</v>
      </c>
      <c r="E19" s="104">
        <f t="shared" si="0"/>
        <v>564053</v>
      </c>
      <c r="F19" s="105">
        <v>564053</v>
      </c>
      <c r="G19" s="105"/>
      <c r="H19" s="105"/>
      <c r="I19" s="105"/>
      <c r="J19" s="104"/>
      <c r="K19" s="106"/>
      <c r="L19" s="107"/>
      <c r="M19" s="105"/>
      <c r="N19" s="105"/>
      <c r="O19" s="105"/>
      <c r="P19" s="104">
        <f t="shared" si="1"/>
        <v>564053</v>
      </c>
    </row>
    <row r="20" spans="1:16" s="49" customFormat="1" ht="48.75" customHeight="1">
      <c r="A20" s="33" t="s">
        <v>128</v>
      </c>
      <c r="B20" s="33">
        <v>1160</v>
      </c>
      <c r="C20" s="34" t="s">
        <v>15</v>
      </c>
      <c r="D20" s="75" t="s">
        <v>129</v>
      </c>
      <c r="E20" s="104">
        <f t="shared" si="0"/>
        <v>979734</v>
      </c>
      <c r="F20" s="105">
        <v>979734</v>
      </c>
      <c r="G20" s="105">
        <v>769810</v>
      </c>
      <c r="H20" s="105">
        <v>12600</v>
      </c>
      <c r="I20" s="105"/>
      <c r="J20" s="104">
        <f>L20+O20</f>
        <v>0</v>
      </c>
      <c r="K20" s="106"/>
      <c r="L20" s="107"/>
      <c r="M20" s="105"/>
      <c r="N20" s="105"/>
      <c r="O20" s="105"/>
      <c r="P20" s="104">
        <f t="shared" si="1"/>
        <v>979734</v>
      </c>
    </row>
    <row r="21" spans="1:16" s="49" customFormat="1" ht="42" customHeight="1">
      <c r="A21" s="33" t="s">
        <v>123</v>
      </c>
      <c r="B21" s="33">
        <v>2010</v>
      </c>
      <c r="C21" s="73" t="s">
        <v>92</v>
      </c>
      <c r="D21" s="75" t="s">
        <v>93</v>
      </c>
      <c r="E21" s="104">
        <f t="shared" si="0"/>
        <v>6648350</v>
      </c>
      <c r="F21" s="105">
        <v>6648350</v>
      </c>
      <c r="G21" s="105"/>
      <c r="H21" s="105"/>
      <c r="I21" s="105"/>
      <c r="J21" s="104">
        <f>L21+O21</f>
        <v>0</v>
      </c>
      <c r="K21" s="106">
        <f>2000000-2000000</f>
        <v>0</v>
      </c>
      <c r="L21" s="107"/>
      <c r="M21" s="105"/>
      <c r="N21" s="105"/>
      <c r="O21" s="105">
        <f>2000000-2000000</f>
        <v>0</v>
      </c>
      <c r="P21" s="104">
        <f t="shared" si="1"/>
        <v>6648350</v>
      </c>
    </row>
    <row r="22" spans="1:16" s="49" customFormat="1" ht="51.75" customHeight="1">
      <c r="A22" s="33" t="s">
        <v>94</v>
      </c>
      <c r="B22" s="33">
        <v>2111</v>
      </c>
      <c r="C22" s="73" t="s">
        <v>95</v>
      </c>
      <c r="D22" s="74" t="s">
        <v>127</v>
      </c>
      <c r="E22" s="104">
        <f t="shared" si="0"/>
        <v>4247684</v>
      </c>
      <c r="F22" s="105">
        <f>4170524+77160</f>
        <v>4247684</v>
      </c>
      <c r="G22" s="105"/>
      <c r="H22" s="105"/>
      <c r="I22" s="105"/>
      <c r="J22" s="104">
        <f>L22+O22</f>
        <v>0</v>
      </c>
      <c r="K22" s="106"/>
      <c r="L22" s="105"/>
      <c r="M22" s="105"/>
      <c r="N22" s="105"/>
      <c r="O22" s="105"/>
      <c r="P22" s="104">
        <f t="shared" si="1"/>
        <v>4247684</v>
      </c>
    </row>
    <row r="23" spans="1:16" s="49" customFormat="1" ht="36.75" customHeight="1">
      <c r="A23" s="33" t="s">
        <v>29</v>
      </c>
      <c r="B23" s="33"/>
      <c r="C23" s="34"/>
      <c r="D23" s="36" t="s">
        <v>30</v>
      </c>
      <c r="E23" s="104">
        <f aca="true" t="shared" si="2" ref="E23:E31">F23+I23</f>
        <v>8954353</v>
      </c>
      <c r="F23" s="105">
        <f>F32+F34+F36+F24+F25+F26+F27+F28+F29+F30+F31+F33</f>
        <v>8954353</v>
      </c>
      <c r="G23" s="105">
        <f>G32+G34+G36+G24+G25+G26+G27+G28+G29+G30+G31+G33</f>
        <v>5183078</v>
      </c>
      <c r="H23" s="105">
        <f>H32+H34+H36+H24+H25+H26+H27+H28+H29+H30+H31+H33</f>
        <v>570215</v>
      </c>
      <c r="I23" s="105">
        <f>I32+I34+I36+I24+I25+I26+I27+I28+I29+I30+I31+I33</f>
        <v>0</v>
      </c>
      <c r="J23" s="104">
        <f>L23+O23</f>
        <v>436770</v>
      </c>
      <c r="K23" s="105">
        <f>K32+K34+K36+K24+K25+K26+K27+K28+K29+K30+K31</f>
        <v>0</v>
      </c>
      <c r="L23" s="105">
        <f>L32+L34+L36+L24+L25+L26+L27+L28+L29+L30+L31</f>
        <v>436770</v>
      </c>
      <c r="M23" s="105">
        <f>M32+M34+M36+M24+M25+M26+M27+M28+M29+M30+M31</f>
        <v>59400</v>
      </c>
      <c r="N23" s="105">
        <f>N32+N34+N36+N24+N25+N26+N27+N28+N29+N30+N31</f>
        <v>0</v>
      </c>
      <c r="O23" s="105">
        <f>O32+O34+O36+O24+O25+O26+O27+O28+O29+O30+O31</f>
        <v>0</v>
      </c>
      <c r="P23" s="104">
        <f aca="true" t="shared" si="3" ref="P23:P31">E23+J23</f>
        <v>9391123</v>
      </c>
    </row>
    <row r="24" spans="1:16" s="49" customFormat="1" ht="36.75" customHeight="1">
      <c r="A24" s="27" t="s">
        <v>103</v>
      </c>
      <c r="B24" s="83">
        <v>3032</v>
      </c>
      <c r="C24" s="87">
        <v>1070</v>
      </c>
      <c r="D24" s="84" t="s">
        <v>104</v>
      </c>
      <c r="E24" s="104">
        <f t="shared" si="2"/>
        <v>30000</v>
      </c>
      <c r="F24" s="105">
        <f>65000-35000</f>
        <v>30000</v>
      </c>
      <c r="G24" s="105"/>
      <c r="H24" s="105"/>
      <c r="I24" s="105"/>
      <c r="J24" s="104"/>
      <c r="K24" s="105"/>
      <c r="L24" s="105"/>
      <c r="M24" s="105"/>
      <c r="N24" s="105"/>
      <c r="O24" s="105"/>
      <c r="P24" s="104">
        <f t="shared" si="3"/>
        <v>30000</v>
      </c>
    </row>
    <row r="25" spans="1:16" s="49" customFormat="1" ht="48" customHeight="1">
      <c r="A25" s="27" t="s">
        <v>102</v>
      </c>
      <c r="B25" s="83">
        <v>3033</v>
      </c>
      <c r="C25" s="87">
        <v>1070</v>
      </c>
      <c r="D25" s="84" t="s">
        <v>105</v>
      </c>
      <c r="E25" s="104">
        <f t="shared" si="2"/>
        <v>12000</v>
      </c>
      <c r="F25" s="105">
        <v>12000</v>
      </c>
      <c r="G25" s="105"/>
      <c r="H25" s="105"/>
      <c r="I25" s="105"/>
      <c r="J25" s="104"/>
      <c r="K25" s="105"/>
      <c r="L25" s="105"/>
      <c r="M25" s="105"/>
      <c r="N25" s="105"/>
      <c r="O25" s="105"/>
      <c r="P25" s="104">
        <f t="shared" si="3"/>
        <v>12000</v>
      </c>
    </row>
    <row r="26" spans="1:16" s="49" customFormat="1" ht="52.5" customHeight="1">
      <c r="A26" s="27" t="s">
        <v>106</v>
      </c>
      <c r="B26" s="83">
        <v>3035</v>
      </c>
      <c r="C26" s="87">
        <v>1070</v>
      </c>
      <c r="D26" s="84" t="s">
        <v>107</v>
      </c>
      <c r="E26" s="104">
        <f t="shared" si="2"/>
        <v>50000</v>
      </c>
      <c r="F26" s="105">
        <v>50000</v>
      </c>
      <c r="G26" s="105"/>
      <c r="H26" s="105"/>
      <c r="I26" s="105"/>
      <c r="J26" s="104"/>
      <c r="K26" s="105"/>
      <c r="L26" s="105"/>
      <c r="M26" s="105"/>
      <c r="N26" s="105"/>
      <c r="O26" s="105"/>
      <c r="P26" s="104">
        <f t="shared" si="3"/>
        <v>50000</v>
      </c>
    </row>
    <row r="27" spans="1:16" s="49" customFormat="1" ht="46.5" customHeight="1">
      <c r="A27" s="27" t="s">
        <v>96</v>
      </c>
      <c r="B27" s="83">
        <v>3050</v>
      </c>
      <c r="C27" s="28" t="s">
        <v>97</v>
      </c>
      <c r="D27" s="84" t="s">
        <v>98</v>
      </c>
      <c r="E27" s="104">
        <f t="shared" si="2"/>
        <v>120200</v>
      </c>
      <c r="F27" s="105">
        <v>120200</v>
      </c>
      <c r="G27" s="105"/>
      <c r="H27" s="105"/>
      <c r="I27" s="105"/>
      <c r="J27" s="104"/>
      <c r="K27" s="105"/>
      <c r="L27" s="105"/>
      <c r="M27" s="105"/>
      <c r="N27" s="105"/>
      <c r="O27" s="105"/>
      <c r="P27" s="104">
        <f t="shared" si="3"/>
        <v>120200</v>
      </c>
    </row>
    <row r="28" spans="1:16" s="49" customFormat="1" ht="46.5" customHeight="1">
      <c r="A28" s="27" t="s">
        <v>99</v>
      </c>
      <c r="B28" s="83">
        <v>3090</v>
      </c>
      <c r="C28" s="85">
        <v>1030</v>
      </c>
      <c r="D28" s="84" t="s">
        <v>100</v>
      </c>
      <c r="E28" s="104">
        <f t="shared" si="2"/>
        <v>8372</v>
      </c>
      <c r="F28" s="105">
        <v>8372</v>
      </c>
      <c r="G28" s="105"/>
      <c r="H28" s="105"/>
      <c r="I28" s="105"/>
      <c r="J28" s="104"/>
      <c r="K28" s="105"/>
      <c r="L28" s="105"/>
      <c r="M28" s="105"/>
      <c r="N28" s="105"/>
      <c r="O28" s="105"/>
      <c r="P28" s="104">
        <f t="shared" si="3"/>
        <v>8372</v>
      </c>
    </row>
    <row r="29" spans="1:16" s="49" customFormat="1" ht="67.5" customHeight="1">
      <c r="A29" s="27" t="s">
        <v>110</v>
      </c>
      <c r="B29" s="83">
        <v>3104</v>
      </c>
      <c r="C29" s="85">
        <v>1020</v>
      </c>
      <c r="D29" s="84" t="s">
        <v>111</v>
      </c>
      <c r="E29" s="104">
        <f t="shared" si="2"/>
        <v>7344144</v>
      </c>
      <c r="F29" s="105">
        <v>7344144</v>
      </c>
      <c r="G29" s="105">
        <v>4974078</v>
      </c>
      <c r="H29" s="105">
        <v>570215</v>
      </c>
      <c r="I29" s="105"/>
      <c r="J29" s="104">
        <f>L29+O29</f>
        <v>436770</v>
      </c>
      <c r="K29" s="105"/>
      <c r="L29" s="105">
        <f>344300+92470</f>
        <v>436770</v>
      </c>
      <c r="M29" s="105">
        <v>59400</v>
      </c>
      <c r="N29" s="105"/>
      <c r="O29" s="105"/>
      <c r="P29" s="104">
        <f t="shared" si="3"/>
        <v>7780914</v>
      </c>
    </row>
    <row r="30" spans="1:16" s="49" customFormat="1" ht="102" customHeight="1">
      <c r="A30" s="27" t="s">
        <v>108</v>
      </c>
      <c r="B30" s="83">
        <v>3160</v>
      </c>
      <c r="C30" s="85">
        <v>1010</v>
      </c>
      <c r="D30" s="84" t="s">
        <v>109</v>
      </c>
      <c r="E30" s="104">
        <f t="shared" si="2"/>
        <v>100000</v>
      </c>
      <c r="F30" s="105">
        <v>100000</v>
      </c>
      <c r="G30" s="105"/>
      <c r="H30" s="105"/>
      <c r="I30" s="105"/>
      <c r="J30" s="104"/>
      <c r="K30" s="105"/>
      <c r="L30" s="105"/>
      <c r="M30" s="105"/>
      <c r="N30" s="105"/>
      <c r="O30" s="105"/>
      <c r="P30" s="104">
        <f t="shared" si="3"/>
        <v>100000</v>
      </c>
    </row>
    <row r="31" spans="1:16" s="49" customFormat="1" ht="63" customHeight="1">
      <c r="A31" s="86" t="s">
        <v>101</v>
      </c>
      <c r="B31" s="83">
        <v>3171</v>
      </c>
      <c r="C31" s="85">
        <v>1010</v>
      </c>
      <c r="D31" s="84" t="s">
        <v>122</v>
      </c>
      <c r="E31" s="104">
        <f t="shared" si="2"/>
        <v>14020</v>
      </c>
      <c r="F31" s="105">
        <v>14020</v>
      </c>
      <c r="G31" s="105"/>
      <c r="H31" s="105"/>
      <c r="I31" s="105"/>
      <c r="J31" s="104"/>
      <c r="K31" s="105"/>
      <c r="L31" s="105"/>
      <c r="M31" s="105"/>
      <c r="N31" s="105"/>
      <c r="O31" s="105"/>
      <c r="P31" s="104">
        <f t="shared" si="3"/>
        <v>14020</v>
      </c>
    </row>
    <row r="32" spans="1:16" s="49" customFormat="1" ht="87.75" customHeight="1">
      <c r="A32" s="27" t="s">
        <v>47</v>
      </c>
      <c r="B32" s="27">
        <v>3180</v>
      </c>
      <c r="C32" s="28" t="s">
        <v>38</v>
      </c>
      <c r="D32" s="29" t="s">
        <v>46</v>
      </c>
      <c r="E32" s="104">
        <f>F32+I32</f>
        <v>45000</v>
      </c>
      <c r="F32" s="105">
        <v>45000</v>
      </c>
      <c r="G32" s="105"/>
      <c r="H32" s="105"/>
      <c r="I32" s="105"/>
      <c r="J32" s="104"/>
      <c r="K32" s="106"/>
      <c r="L32" s="105"/>
      <c r="M32" s="105"/>
      <c r="N32" s="105"/>
      <c r="O32" s="105"/>
      <c r="P32" s="104">
        <f>E32+J32</f>
        <v>45000</v>
      </c>
    </row>
    <row r="33" spans="1:16" s="49" customFormat="1" ht="34.5" customHeight="1">
      <c r="A33" s="24" t="s">
        <v>159</v>
      </c>
      <c r="B33" s="24" t="s">
        <v>160</v>
      </c>
      <c r="C33" s="17" t="s">
        <v>161</v>
      </c>
      <c r="D33" s="25" t="s">
        <v>162</v>
      </c>
      <c r="E33" s="104">
        <f>F33+I33</f>
        <v>255000</v>
      </c>
      <c r="F33" s="105">
        <v>255000</v>
      </c>
      <c r="G33" s="105">
        <v>209000</v>
      </c>
      <c r="H33" s="105"/>
      <c r="I33" s="105"/>
      <c r="J33" s="104"/>
      <c r="K33" s="106"/>
      <c r="L33" s="105"/>
      <c r="M33" s="105"/>
      <c r="N33" s="105"/>
      <c r="O33" s="105"/>
      <c r="P33" s="104">
        <f>E33+J33</f>
        <v>255000</v>
      </c>
    </row>
    <row r="34" spans="1:16" s="49" customFormat="1" ht="25.5">
      <c r="A34" s="24" t="s">
        <v>77</v>
      </c>
      <c r="B34" s="24" t="s">
        <v>78</v>
      </c>
      <c r="C34" s="17" t="s">
        <v>16</v>
      </c>
      <c r="D34" s="25" t="s">
        <v>35</v>
      </c>
      <c r="E34" s="104">
        <f>I34+F34</f>
        <v>651072</v>
      </c>
      <c r="F34" s="105">
        <f>178072+323000+150000</f>
        <v>651072</v>
      </c>
      <c r="G34" s="105"/>
      <c r="H34" s="105"/>
      <c r="I34" s="105"/>
      <c r="J34" s="104"/>
      <c r="K34" s="106"/>
      <c r="L34" s="105"/>
      <c r="M34" s="105"/>
      <c r="N34" s="105"/>
      <c r="O34" s="105"/>
      <c r="P34" s="104">
        <f aca="true" t="shared" si="4" ref="P34:P45">E34+J34</f>
        <v>651072</v>
      </c>
    </row>
    <row r="35" spans="1:16" s="49" customFormat="1" ht="12.75" customHeight="1">
      <c r="A35" s="33"/>
      <c r="B35" s="33"/>
      <c r="C35" s="34"/>
      <c r="D35" s="37"/>
      <c r="E35" s="104"/>
      <c r="F35" s="105"/>
      <c r="G35" s="105"/>
      <c r="H35" s="105"/>
      <c r="I35" s="105"/>
      <c r="J35" s="104"/>
      <c r="K35" s="106"/>
      <c r="L35" s="105"/>
      <c r="M35" s="105"/>
      <c r="N35" s="105"/>
      <c r="O35" s="105"/>
      <c r="P35" s="104"/>
    </row>
    <row r="36" spans="1:16" s="49" customFormat="1" ht="33.75" customHeight="1">
      <c r="A36" s="33" t="s">
        <v>72</v>
      </c>
      <c r="B36" s="33">
        <v>3242</v>
      </c>
      <c r="C36" s="34" t="s">
        <v>17</v>
      </c>
      <c r="D36" s="36" t="s">
        <v>71</v>
      </c>
      <c r="E36" s="104">
        <f>F36+I36</f>
        <v>324545</v>
      </c>
      <c r="F36" s="105">
        <f>307000+17545</f>
        <v>324545</v>
      </c>
      <c r="G36" s="105">
        <v>0</v>
      </c>
      <c r="H36" s="105">
        <v>0</v>
      </c>
      <c r="I36" s="105">
        <v>0</v>
      </c>
      <c r="J36" s="104">
        <v>0</v>
      </c>
      <c r="K36" s="106"/>
      <c r="L36" s="105">
        <v>0</v>
      </c>
      <c r="M36" s="105">
        <v>0</v>
      </c>
      <c r="N36" s="105">
        <v>0</v>
      </c>
      <c r="O36" s="105">
        <v>0</v>
      </c>
      <c r="P36" s="104">
        <f t="shared" si="4"/>
        <v>324545</v>
      </c>
    </row>
    <row r="37" spans="1:16" s="49" customFormat="1" ht="12.75" customHeight="1">
      <c r="A37" s="33"/>
      <c r="B37" s="33"/>
      <c r="C37" s="34"/>
      <c r="D37" s="36"/>
      <c r="E37" s="104"/>
      <c r="F37" s="105"/>
      <c r="G37" s="105"/>
      <c r="H37" s="105"/>
      <c r="I37" s="105"/>
      <c r="J37" s="104"/>
      <c r="K37" s="106"/>
      <c r="L37" s="105"/>
      <c r="M37" s="105"/>
      <c r="N37" s="105"/>
      <c r="O37" s="105"/>
      <c r="P37" s="104"/>
    </row>
    <row r="38" spans="1:16" s="49" customFormat="1" ht="2.25" customHeight="1">
      <c r="A38" s="33"/>
      <c r="B38" s="33"/>
      <c r="C38" s="34"/>
      <c r="D38" s="37"/>
      <c r="E38" s="104"/>
      <c r="F38" s="105"/>
      <c r="G38" s="105"/>
      <c r="H38" s="105"/>
      <c r="I38" s="105"/>
      <c r="J38" s="104"/>
      <c r="K38" s="106"/>
      <c r="L38" s="105"/>
      <c r="M38" s="105"/>
      <c r="N38" s="105"/>
      <c r="O38" s="105"/>
      <c r="P38" s="104"/>
    </row>
    <row r="39" spans="1:16" s="49" customFormat="1" ht="22.5" customHeight="1">
      <c r="A39" s="33" t="s">
        <v>73</v>
      </c>
      <c r="B39" s="33">
        <v>4082</v>
      </c>
      <c r="C39" s="62" t="s">
        <v>19</v>
      </c>
      <c r="D39" s="36" t="s">
        <v>74</v>
      </c>
      <c r="E39" s="104">
        <f>F39</f>
        <v>40000</v>
      </c>
      <c r="F39" s="105">
        <f>50000-10000</f>
        <v>40000</v>
      </c>
      <c r="G39" s="105"/>
      <c r="H39" s="105"/>
      <c r="I39" s="105"/>
      <c r="J39" s="104"/>
      <c r="K39" s="106"/>
      <c r="L39" s="105"/>
      <c r="M39" s="105"/>
      <c r="N39" s="105"/>
      <c r="O39" s="105"/>
      <c r="P39" s="104">
        <f>E39+J39</f>
        <v>40000</v>
      </c>
    </row>
    <row r="40" spans="1:16" s="49" customFormat="1" ht="36.75" customHeight="1">
      <c r="A40" s="33" t="s">
        <v>83</v>
      </c>
      <c r="B40" s="33">
        <v>6013</v>
      </c>
      <c r="C40" s="34" t="s">
        <v>21</v>
      </c>
      <c r="D40" s="36" t="s">
        <v>84</v>
      </c>
      <c r="E40" s="104">
        <f>F40</f>
        <v>300000</v>
      </c>
      <c r="F40" s="105">
        <v>300000</v>
      </c>
      <c r="G40" s="105"/>
      <c r="H40" s="105"/>
      <c r="I40" s="105"/>
      <c r="J40" s="104">
        <f>L40+O40</f>
        <v>0</v>
      </c>
      <c r="K40" s="106"/>
      <c r="L40" s="106"/>
      <c r="M40" s="106"/>
      <c r="N40" s="106"/>
      <c r="O40" s="106"/>
      <c r="P40" s="104">
        <f>E40+J40</f>
        <v>300000</v>
      </c>
    </row>
    <row r="41" spans="1:16" s="49" customFormat="1" ht="32.25" customHeight="1">
      <c r="A41" s="33" t="s">
        <v>48</v>
      </c>
      <c r="B41" s="33" t="s">
        <v>49</v>
      </c>
      <c r="C41" s="34" t="s">
        <v>21</v>
      </c>
      <c r="D41" s="36" t="s">
        <v>50</v>
      </c>
      <c r="E41" s="104">
        <f>F41+I41</f>
        <v>15584747</v>
      </c>
      <c r="F41" s="105">
        <v>15584747</v>
      </c>
      <c r="G41" s="105"/>
      <c r="H41" s="105">
        <v>2609747</v>
      </c>
      <c r="I41" s="105">
        <v>0</v>
      </c>
      <c r="J41" s="104">
        <f>L41+O41</f>
        <v>0</v>
      </c>
      <c r="K41" s="106"/>
      <c r="L41" s="105"/>
      <c r="M41" s="105"/>
      <c r="N41" s="105"/>
      <c r="O41" s="105"/>
      <c r="P41" s="104">
        <f t="shared" si="4"/>
        <v>15584747</v>
      </c>
    </row>
    <row r="42" spans="1:16" s="49" customFormat="1" ht="34.5" customHeight="1">
      <c r="A42" s="33" t="s">
        <v>54</v>
      </c>
      <c r="B42" s="33" t="s">
        <v>55</v>
      </c>
      <c r="C42" s="34" t="s">
        <v>56</v>
      </c>
      <c r="D42" s="36" t="s">
        <v>57</v>
      </c>
      <c r="E42" s="104">
        <f>F42+I42</f>
        <v>55000</v>
      </c>
      <c r="F42" s="105">
        <v>55000</v>
      </c>
      <c r="G42" s="107"/>
      <c r="H42" s="107"/>
      <c r="I42" s="107"/>
      <c r="J42" s="104">
        <f>L42+O42</f>
        <v>0</v>
      </c>
      <c r="K42" s="108"/>
      <c r="L42" s="107"/>
      <c r="M42" s="107"/>
      <c r="N42" s="107"/>
      <c r="O42" s="107"/>
      <c r="P42" s="104">
        <f t="shared" si="4"/>
        <v>55000</v>
      </c>
    </row>
    <row r="43" spans="1:16" s="49" customFormat="1" ht="43.5" customHeight="1">
      <c r="A43" s="33" t="s">
        <v>156</v>
      </c>
      <c r="B43" s="100">
        <v>8110</v>
      </c>
      <c r="C43" s="58" t="s">
        <v>157</v>
      </c>
      <c r="D43" s="84" t="s">
        <v>158</v>
      </c>
      <c r="E43" s="104">
        <f>F43+I43</f>
        <v>160000</v>
      </c>
      <c r="F43" s="105">
        <v>160000</v>
      </c>
      <c r="G43" s="107"/>
      <c r="H43" s="107"/>
      <c r="I43" s="107"/>
      <c r="J43" s="104"/>
      <c r="K43" s="106"/>
      <c r="L43" s="105"/>
      <c r="M43" s="105"/>
      <c r="N43" s="105"/>
      <c r="O43" s="105"/>
      <c r="P43" s="104">
        <f t="shared" si="4"/>
        <v>160000</v>
      </c>
    </row>
    <row r="44" spans="1:16" s="49" customFormat="1" ht="25.5">
      <c r="A44" s="33" t="s">
        <v>51</v>
      </c>
      <c r="B44" s="53">
        <v>8230</v>
      </c>
      <c r="C44" s="60" t="s">
        <v>52</v>
      </c>
      <c r="D44" s="72" t="s">
        <v>53</v>
      </c>
      <c r="E44" s="104">
        <f>F44+I44</f>
        <v>2392738</v>
      </c>
      <c r="F44" s="105">
        <v>2392738</v>
      </c>
      <c r="G44" s="105">
        <v>1765943</v>
      </c>
      <c r="H44" s="105">
        <v>30612</v>
      </c>
      <c r="I44" s="105"/>
      <c r="J44" s="104"/>
      <c r="K44" s="106"/>
      <c r="L44" s="105"/>
      <c r="M44" s="105"/>
      <c r="N44" s="105"/>
      <c r="O44" s="105"/>
      <c r="P44" s="104">
        <f t="shared" si="4"/>
        <v>2392738</v>
      </c>
    </row>
    <row r="45" spans="1:16" s="49" customFormat="1" ht="39.75" customHeight="1">
      <c r="A45" s="33" t="s">
        <v>58</v>
      </c>
      <c r="B45" s="53">
        <v>8340</v>
      </c>
      <c r="C45" s="60" t="s">
        <v>24</v>
      </c>
      <c r="D45" s="59" t="s">
        <v>59</v>
      </c>
      <c r="E45" s="104"/>
      <c r="F45" s="105"/>
      <c r="G45" s="105"/>
      <c r="H45" s="105"/>
      <c r="I45" s="105"/>
      <c r="J45" s="109">
        <f>L45+O45</f>
        <v>34000</v>
      </c>
      <c r="K45" s="110"/>
      <c r="L45" s="105">
        <v>34000</v>
      </c>
      <c r="M45" s="105"/>
      <c r="N45" s="105"/>
      <c r="O45" s="105"/>
      <c r="P45" s="104">
        <f t="shared" si="4"/>
        <v>34000</v>
      </c>
    </row>
    <row r="46" spans="1:16" s="49" customFormat="1" ht="12.75">
      <c r="A46" s="38"/>
      <c r="B46" s="39" t="s">
        <v>25</v>
      </c>
      <c r="C46" s="40"/>
      <c r="D46" s="35" t="s">
        <v>34</v>
      </c>
      <c r="E46" s="104">
        <f>F46+I46</f>
        <v>66174944</v>
      </c>
      <c r="F46" s="104">
        <f>F17+F23+F39+F40+F41+F42+F44+F45+F22+F21+F19+F18+F20+F43</f>
        <v>66174944</v>
      </c>
      <c r="G46" s="104">
        <f>G17+G23+G39+G40+G41+G42+G44+G45+G22+G21+G19+G18+G20+G43</f>
        <v>26445777</v>
      </c>
      <c r="H46" s="104">
        <f>H17+H23+H39+H40+H41+H42+H44+H45+H22+H21+H19+H18+H20+H43</f>
        <v>5115274</v>
      </c>
      <c r="I46" s="104">
        <f>I17+I23+I39+I40+I41+I42+I44+I45+I22+I21+I19+I18+I20+I43</f>
        <v>0</v>
      </c>
      <c r="J46" s="104">
        <f>L46+O46</f>
        <v>470770</v>
      </c>
      <c r="K46" s="104">
        <f>K17+K23+K39+K40+K41+K42+K44+K45+K22+K21+K19+K18+K20+K43</f>
        <v>0</v>
      </c>
      <c r="L46" s="104">
        <f>L17+L23+L39+L40+L41+L42+L44+L45+L22+L21+L19+L18+L20+L43</f>
        <v>470770</v>
      </c>
      <c r="M46" s="104">
        <f>M17+M23+M39+M40+M41+M42+M44+M45+M22+M21+M19+M18+M20+M43</f>
        <v>59400</v>
      </c>
      <c r="N46" s="104">
        <f>N17+N23+N39+N40+N41+N42+N44+N45+N22+N21+N19+N18+N20+N43</f>
        <v>0</v>
      </c>
      <c r="O46" s="104">
        <f>O17+O23+O39+O40+O41+O42+O44+O45+O22+O21+O19+O18+O20+O43</f>
        <v>0</v>
      </c>
      <c r="P46" s="104">
        <f>E46+J46</f>
        <v>66645714</v>
      </c>
    </row>
    <row r="47" spans="1:17" ht="39.75" customHeight="1">
      <c r="A47" s="14" t="s">
        <v>60</v>
      </c>
      <c r="B47" s="14"/>
      <c r="C47" s="15"/>
      <c r="D47" s="16" t="s">
        <v>32</v>
      </c>
      <c r="E47" s="111"/>
      <c r="F47" s="111"/>
      <c r="G47" s="111"/>
      <c r="H47" s="111"/>
      <c r="I47" s="111"/>
      <c r="J47" s="111"/>
      <c r="K47" s="112"/>
      <c r="L47" s="111"/>
      <c r="M47" s="111"/>
      <c r="N47" s="111"/>
      <c r="O47" s="111"/>
      <c r="P47" s="113"/>
      <c r="Q47" s="99">
        <f>F46+F65+F76+F81+E80</f>
        <v>156947754</v>
      </c>
    </row>
    <row r="48" spans="1:16" ht="38.25">
      <c r="A48" s="14" t="s">
        <v>61</v>
      </c>
      <c r="B48" s="14"/>
      <c r="C48" s="15"/>
      <c r="D48" s="16" t="s">
        <v>32</v>
      </c>
      <c r="E48" s="111"/>
      <c r="F48" s="111"/>
      <c r="G48" s="111"/>
      <c r="H48" s="111"/>
      <c r="I48" s="111"/>
      <c r="J48" s="111"/>
      <c r="K48" s="112"/>
      <c r="L48" s="111"/>
      <c r="M48" s="111"/>
      <c r="N48" s="111"/>
      <c r="O48" s="111"/>
      <c r="P48" s="113"/>
    </row>
    <row r="49" spans="1:16" s="49" customFormat="1" ht="53.25" customHeight="1">
      <c r="A49" s="14" t="s">
        <v>62</v>
      </c>
      <c r="B49" s="24" t="s">
        <v>42</v>
      </c>
      <c r="C49" s="15" t="s">
        <v>12</v>
      </c>
      <c r="D49" s="47" t="s">
        <v>132</v>
      </c>
      <c r="E49" s="114">
        <f>F49+I49</f>
        <v>1156575</v>
      </c>
      <c r="F49" s="114">
        <v>1156575</v>
      </c>
      <c r="G49" s="114">
        <v>946062</v>
      </c>
      <c r="H49" s="114">
        <v>0</v>
      </c>
      <c r="I49" s="114"/>
      <c r="J49" s="114">
        <f>L49+O49</f>
        <v>0</v>
      </c>
      <c r="K49" s="115"/>
      <c r="L49" s="114"/>
      <c r="M49" s="114"/>
      <c r="N49" s="114"/>
      <c r="O49" s="114"/>
      <c r="P49" s="114">
        <f aca="true" t="shared" si="5" ref="P49:P61">J49+E49</f>
        <v>1156575</v>
      </c>
    </row>
    <row r="50" spans="1:16" s="49" customFormat="1" ht="19.5" customHeight="1">
      <c r="A50" s="14" t="s">
        <v>63</v>
      </c>
      <c r="B50" s="24"/>
      <c r="C50" s="17"/>
      <c r="D50" s="18" t="s">
        <v>28</v>
      </c>
      <c r="E50" s="114">
        <f>F50+I50</f>
        <v>68580584</v>
      </c>
      <c r="F50" s="114">
        <f>F51+F54+F55+F56+F58+F53+F59</f>
        <v>68580584</v>
      </c>
      <c r="G50" s="114">
        <f>G51+G54+G55+G56+G58+G53+G59</f>
        <v>41796319</v>
      </c>
      <c r="H50" s="114">
        <f>H51+H54+H55+H56+H58+H53+H59</f>
        <v>12139272</v>
      </c>
      <c r="I50" s="114">
        <f>I51+I54+I55+I56+I58+I53+I59</f>
        <v>0</v>
      </c>
      <c r="J50" s="114">
        <f>L50+O50</f>
        <v>2118319</v>
      </c>
      <c r="K50" s="114">
        <f>K51+K54+K55+K56+K58+K53+K59</f>
        <v>0</v>
      </c>
      <c r="L50" s="114">
        <f>L51+L54+L55+L56+L58+L53+L59</f>
        <v>2118319</v>
      </c>
      <c r="M50" s="114">
        <f>M51+M54+M55+M56+M58+M53+M59</f>
        <v>0</v>
      </c>
      <c r="N50" s="114">
        <f>N51+N54+N55+N56+N58+N53+N59</f>
        <v>0</v>
      </c>
      <c r="O50" s="114">
        <f>O51+O54+O55+O56+O58+O53+O59</f>
        <v>0</v>
      </c>
      <c r="P50" s="114">
        <f t="shared" si="5"/>
        <v>70698903</v>
      </c>
    </row>
    <row r="51" spans="1:16" s="49" customFormat="1" ht="24.75" customHeight="1">
      <c r="A51" s="14" t="s">
        <v>64</v>
      </c>
      <c r="B51" s="24" t="s">
        <v>14</v>
      </c>
      <c r="C51" s="17" t="s">
        <v>13</v>
      </c>
      <c r="D51" s="19" t="s">
        <v>65</v>
      </c>
      <c r="E51" s="114">
        <f>F51+I51</f>
        <v>29064530</v>
      </c>
      <c r="F51" s="114">
        <v>29064530</v>
      </c>
      <c r="G51" s="114">
        <v>20101128</v>
      </c>
      <c r="H51" s="114">
        <v>2704962</v>
      </c>
      <c r="I51" s="114"/>
      <c r="J51" s="114">
        <f>L51+O51</f>
        <v>1001424</v>
      </c>
      <c r="K51" s="115"/>
      <c r="L51" s="114">
        <v>1001424</v>
      </c>
      <c r="M51" s="111"/>
      <c r="N51" s="111"/>
      <c r="O51" s="114"/>
      <c r="P51" s="114">
        <f>J51+E51</f>
        <v>30065954</v>
      </c>
    </row>
    <row r="52" spans="1:16" s="49" customFormat="1" ht="36.75" customHeight="1">
      <c r="A52" s="14" t="s">
        <v>144</v>
      </c>
      <c r="B52" s="24" t="s">
        <v>145</v>
      </c>
      <c r="C52" s="17"/>
      <c r="D52" s="19" t="s">
        <v>146</v>
      </c>
      <c r="E52" s="114">
        <f>F52+I52</f>
        <v>29771465</v>
      </c>
      <c r="F52" s="114">
        <f>F53</f>
        <v>29771465</v>
      </c>
      <c r="G52" s="114">
        <f>G53</f>
        <v>15472641</v>
      </c>
      <c r="H52" s="114">
        <f>H53</f>
        <v>8857101</v>
      </c>
      <c r="I52" s="114">
        <f>I53</f>
        <v>0</v>
      </c>
      <c r="J52" s="114">
        <f>L52+O52</f>
        <v>1116895</v>
      </c>
      <c r="K52" s="114">
        <f>K53</f>
        <v>0</v>
      </c>
      <c r="L52" s="114">
        <f>L53</f>
        <v>1116895</v>
      </c>
      <c r="M52" s="114">
        <f>M53</f>
        <v>0</v>
      </c>
      <c r="N52" s="114">
        <f>N53</f>
        <v>0</v>
      </c>
      <c r="O52" s="114">
        <f>O53</f>
        <v>0</v>
      </c>
      <c r="P52" s="114">
        <f>J52+E52</f>
        <v>30888360</v>
      </c>
    </row>
    <row r="53" spans="1:16" s="49" customFormat="1" ht="42.75" customHeight="1">
      <c r="A53" s="14" t="s">
        <v>133</v>
      </c>
      <c r="B53" s="24" t="s">
        <v>134</v>
      </c>
      <c r="C53" s="17" t="s">
        <v>39</v>
      </c>
      <c r="D53" s="19" t="s">
        <v>135</v>
      </c>
      <c r="E53" s="114">
        <f>F53+I53</f>
        <v>29771465</v>
      </c>
      <c r="F53" s="114">
        <v>29771465</v>
      </c>
      <c r="G53" s="114">
        <v>15472641</v>
      </c>
      <c r="H53" s="114">
        <v>8857101</v>
      </c>
      <c r="I53" s="114"/>
      <c r="J53" s="114">
        <f>L53+O53</f>
        <v>1116895</v>
      </c>
      <c r="K53" s="115"/>
      <c r="L53" s="114">
        <v>1116895</v>
      </c>
      <c r="M53" s="114"/>
      <c r="N53" s="114"/>
      <c r="O53" s="114"/>
      <c r="P53" s="114">
        <f t="shared" si="5"/>
        <v>30888360</v>
      </c>
    </row>
    <row r="54" spans="1:16" s="49" customFormat="1" ht="50.25" customHeight="1">
      <c r="A54" s="14" t="s">
        <v>136</v>
      </c>
      <c r="B54" s="24" t="s">
        <v>97</v>
      </c>
      <c r="C54" s="17" t="s">
        <v>40</v>
      </c>
      <c r="D54" s="19" t="s">
        <v>89</v>
      </c>
      <c r="E54" s="116">
        <f>F54+I54</f>
        <v>3735981</v>
      </c>
      <c r="F54" s="116">
        <v>3735981</v>
      </c>
      <c r="G54" s="116">
        <v>2673752</v>
      </c>
      <c r="H54" s="116">
        <v>382780</v>
      </c>
      <c r="I54" s="116"/>
      <c r="J54" s="114">
        <f>L54+O54</f>
        <v>0</v>
      </c>
      <c r="K54" s="115"/>
      <c r="L54" s="114"/>
      <c r="M54" s="114"/>
      <c r="N54" s="114"/>
      <c r="O54" s="114"/>
      <c r="P54" s="114">
        <f t="shared" si="5"/>
        <v>3735981</v>
      </c>
    </row>
    <row r="55" spans="1:16" s="49" customFormat="1" ht="6.75" customHeight="1">
      <c r="A55" s="14"/>
      <c r="B55" s="24"/>
      <c r="C55" s="17"/>
      <c r="D55" s="19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1:16" s="49" customFormat="1" ht="34.5" customHeight="1">
      <c r="A56" s="14" t="s">
        <v>137</v>
      </c>
      <c r="B56" s="24" t="s">
        <v>138</v>
      </c>
      <c r="C56" s="17" t="s">
        <v>15</v>
      </c>
      <c r="D56" s="19" t="s">
        <v>75</v>
      </c>
      <c r="E56" s="114">
        <f>F56+I56</f>
        <v>4361778</v>
      </c>
      <c r="F56" s="114">
        <v>4361778</v>
      </c>
      <c r="G56" s="114">
        <v>3377384</v>
      </c>
      <c r="H56" s="114">
        <v>110294</v>
      </c>
      <c r="I56" s="114"/>
      <c r="J56" s="114">
        <f>L56+O56</f>
        <v>0</v>
      </c>
      <c r="K56" s="115"/>
      <c r="L56" s="114"/>
      <c r="M56" s="114"/>
      <c r="N56" s="114"/>
      <c r="O56" s="114"/>
      <c r="P56" s="114">
        <f t="shared" si="5"/>
        <v>4361778</v>
      </c>
    </row>
    <row r="57" spans="1:16" s="49" customFormat="1" ht="12.75">
      <c r="A57" s="14"/>
      <c r="B57" s="24"/>
      <c r="C57" s="17"/>
      <c r="D57" s="19"/>
      <c r="E57" s="114"/>
      <c r="F57" s="114"/>
      <c r="G57" s="114"/>
      <c r="H57" s="114"/>
      <c r="I57" s="114"/>
      <c r="J57" s="114"/>
      <c r="K57" s="115"/>
      <c r="L57" s="114"/>
      <c r="M57" s="114"/>
      <c r="N57" s="114"/>
      <c r="O57" s="114"/>
      <c r="P57" s="114"/>
    </row>
    <row r="58" spans="1:16" s="49" customFormat="1" ht="12.75">
      <c r="A58" s="14" t="s">
        <v>139</v>
      </c>
      <c r="B58" s="24" t="s">
        <v>140</v>
      </c>
      <c r="C58" s="17" t="s">
        <v>15</v>
      </c>
      <c r="D58" s="19" t="s">
        <v>76</v>
      </c>
      <c r="E58" s="114">
        <f>F58+I58</f>
        <v>1304814</v>
      </c>
      <c r="F58" s="114">
        <v>1304814</v>
      </c>
      <c r="G58" s="114"/>
      <c r="H58" s="114"/>
      <c r="I58" s="114"/>
      <c r="J58" s="114"/>
      <c r="K58" s="115"/>
      <c r="L58" s="114"/>
      <c r="M58" s="114"/>
      <c r="N58" s="114"/>
      <c r="O58" s="114"/>
      <c r="P58" s="114">
        <f t="shared" si="5"/>
        <v>1304814</v>
      </c>
    </row>
    <row r="59" spans="1:16" s="49" customFormat="1" ht="50.25" customHeight="1">
      <c r="A59" s="14" t="s">
        <v>141</v>
      </c>
      <c r="B59" s="24" t="s">
        <v>142</v>
      </c>
      <c r="C59" s="17" t="s">
        <v>15</v>
      </c>
      <c r="D59" s="19" t="s">
        <v>143</v>
      </c>
      <c r="E59" s="114">
        <f>F59+I59</f>
        <v>342016</v>
      </c>
      <c r="F59" s="114">
        <v>342016</v>
      </c>
      <c r="G59" s="114">
        <v>171414</v>
      </c>
      <c r="H59" s="114">
        <v>84135</v>
      </c>
      <c r="I59" s="114"/>
      <c r="J59" s="114"/>
      <c r="K59" s="115"/>
      <c r="L59" s="114"/>
      <c r="M59" s="114"/>
      <c r="N59" s="114"/>
      <c r="O59" s="114"/>
      <c r="P59" s="114">
        <f t="shared" si="5"/>
        <v>342016</v>
      </c>
    </row>
    <row r="60" spans="1:18" s="49" customFormat="1" ht="40.5" customHeight="1">
      <c r="A60" s="14" t="s">
        <v>151</v>
      </c>
      <c r="B60" s="24" t="s">
        <v>152</v>
      </c>
      <c r="C60" s="17" t="s">
        <v>147</v>
      </c>
      <c r="D60" s="19" t="s">
        <v>153</v>
      </c>
      <c r="E60" s="114">
        <f>F60+I60</f>
        <v>5000</v>
      </c>
      <c r="F60" s="114">
        <v>5000</v>
      </c>
      <c r="G60" s="114"/>
      <c r="H60" s="114"/>
      <c r="I60" s="114"/>
      <c r="J60" s="114"/>
      <c r="K60" s="115"/>
      <c r="L60" s="114"/>
      <c r="M60" s="114"/>
      <c r="N60" s="114"/>
      <c r="O60" s="114"/>
      <c r="P60" s="114">
        <f t="shared" si="5"/>
        <v>5000</v>
      </c>
      <c r="Q60" s="92"/>
      <c r="R60" s="92"/>
    </row>
    <row r="61" spans="1:16" s="49" customFormat="1" ht="54" customHeight="1">
      <c r="A61" s="41" t="s">
        <v>66</v>
      </c>
      <c r="B61" s="27">
        <v>5031</v>
      </c>
      <c r="C61" s="28" t="s">
        <v>20</v>
      </c>
      <c r="D61" s="29" t="s">
        <v>41</v>
      </c>
      <c r="E61" s="116">
        <f>F61+I61</f>
        <v>3216504</v>
      </c>
      <c r="F61" s="116">
        <v>3216504</v>
      </c>
      <c r="G61" s="116">
        <v>2501831</v>
      </c>
      <c r="H61" s="116">
        <v>139715</v>
      </c>
      <c r="I61" s="114"/>
      <c r="J61" s="114">
        <f>L61+O61</f>
        <v>0</v>
      </c>
      <c r="K61" s="115"/>
      <c r="L61" s="114"/>
      <c r="M61" s="114"/>
      <c r="N61" s="114"/>
      <c r="O61" s="114"/>
      <c r="P61" s="114">
        <f t="shared" si="5"/>
        <v>3216504</v>
      </c>
    </row>
    <row r="62" spans="1:16" s="49" customFormat="1" ht="9.75" customHeight="1">
      <c r="A62" s="41"/>
      <c r="B62" s="27"/>
      <c r="C62" s="48"/>
      <c r="D62" s="29"/>
      <c r="E62" s="114"/>
      <c r="F62" s="114"/>
      <c r="G62" s="114"/>
      <c r="H62" s="114"/>
      <c r="I62" s="114"/>
      <c r="J62" s="114"/>
      <c r="K62" s="115"/>
      <c r="L62" s="114"/>
      <c r="M62" s="114"/>
      <c r="N62" s="114"/>
      <c r="O62" s="114"/>
      <c r="P62" s="114"/>
    </row>
    <row r="63" spans="1:21" s="49" customFormat="1" ht="72" customHeight="1">
      <c r="A63" s="41" t="s">
        <v>67</v>
      </c>
      <c r="B63" s="27">
        <v>5061</v>
      </c>
      <c r="C63" s="28" t="s">
        <v>20</v>
      </c>
      <c r="D63" s="29" t="s">
        <v>26</v>
      </c>
      <c r="E63" s="114">
        <f>F63+I63</f>
        <v>70000</v>
      </c>
      <c r="F63" s="114">
        <v>70000</v>
      </c>
      <c r="G63" s="114"/>
      <c r="H63" s="114"/>
      <c r="I63" s="114"/>
      <c r="J63" s="114">
        <f>L63+O63</f>
        <v>0</v>
      </c>
      <c r="K63" s="115"/>
      <c r="L63" s="114"/>
      <c r="M63" s="114"/>
      <c r="N63" s="114"/>
      <c r="O63" s="114"/>
      <c r="P63" s="114">
        <f>J63+E63</f>
        <v>70000</v>
      </c>
      <c r="R63" s="93" t="s">
        <v>148</v>
      </c>
      <c r="S63" s="93" t="s">
        <v>149</v>
      </c>
      <c r="T63" s="94" t="s">
        <v>130</v>
      </c>
      <c r="U63" s="95" t="s">
        <v>150</v>
      </c>
    </row>
    <row r="64" spans="1:21" s="49" customFormat="1" ht="14.25" customHeight="1">
      <c r="A64" s="41"/>
      <c r="B64" s="27"/>
      <c r="C64" s="28"/>
      <c r="D64" s="84"/>
      <c r="E64" s="114"/>
      <c r="F64" s="114"/>
      <c r="G64" s="114"/>
      <c r="H64" s="114"/>
      <c r="I64" s="114"/>
      <c r="J64" s="114"/>
      <c r="K64" s="115"/>
      <c r="L64" s="114"/>
      <c r="M64" s="114"/>
      <c r="N64" s="114"/>
      <c r="O64" s="114"/>
      <c r="P64" s="114"/>
      <c r="R64" s="101"/>
      <c r="S64" s="101"/>
      <c r="T64" s="102"/>
      <c r="U64" s="103"/>
    </row>
    <row r="65" spans="1:16" s="49" customFormat="1" ht="12.75">
      <c r="A65" s="20"/>
      <c r="B65" s="20"/>
      <c r="C65" s="21"/>
      <c r="D65" s="61" t="s">
        <v>34</v>
      </c>
      <c r="E65" s="117">
        <f>F65+I65</f>
        <v>73028663</v>
      </c>
      <c r="F65" s="117">
        <f>F50+F49+F61+F63+F60+J79</f>
        <v>73028663</v>
      </c>
      <c r="G65" s="117">
        <f>G50+G49+G61+G63+G60+K79</f>
        <v>45244212</v>
      </c>
      <c r="H65" s="117">
        <f>H50+H49+H61+H63+H60+L79</f>
        <v>12278987</v>
      </c>
      <c r="I65" s="117">
        <f>I50+I49+I61+I63+I60+M79</f>
        <v>0</v>
      </c>
      <c r="J65" s="117">
        <f>L65+O65</f>
        <v>2118319</v>
      </c>
      <c r="K65" s="117">
        <f>K50+K49+K61+K63</f>
        <v>0</v>
      </c>
      <c r="L65" s="117">
        <f>L50+L49+L61+L63</f>
        <v>2118319</v>
      </c>
      <c r="M65" s="117">
        <f>M50+M49+M61+M63</f>
        <v>0</v>
      </c>
      <c r="N65" s="117">
        <f>N50+N49+N61+N63</f>
        <v>0</v>
      </c>
      <c r="O65" s="117">
        <f>O50+O49+O61+O63</f>
        <v>0</v>
      </c>
      <c r="P65" s="117">
        <f>J65+E65</f>
        <v>75146982</v>
      </c>
    </row>
    <row r="66" spans="1:16" ht="55.5" customHeight="1">
      <c r="A66" s="31" t="s">
        <v>31</v>
      </c>
      <c r="B66" s="24"/>
      <c r="C66" s="22"/>
      <c r="D66" s="16" t="s">
        <v>36</v>
      </c>
      <c r="E66" s="118"/>
      <c r="F66" s="118"/>
      <c r="G66" s="118"/>
      <c r="H66" s="118"/>
      <c r="I66" s="118"/>
      <c r="J66" s="118"/>
      <c r="K66" s="119"/>
      <c r="L66" s="118"/>
      <c r="M66" s="118"/>
      <c r="N66" s="118"/>
      <c r="O66" s="118"/>
      <c r="P66" s="118"/>
    </row>
    <row r="67" spans="1:16" ht="50.25" customHeight="1">
      <c r="A67" s="31" t="s">
        <v>33</v>
      </c>
      <c r="B67" s="24"/>
      <c r="C67" s="15"/>
      <c r="D67" s="16" t="s">
        <v>36</v>
      </c>
      <c r="E67" s="118"/>
      <c r="F67" s="120"/>
      <c r="G67" s="111"/>
      <c r="H67" s="111"/>
      <c r="I67" s="111"/>
      <c r="J67" s="111"/>
      <c r="K67" s="112"/>
      <c r="L67" s="111"/>
      <c r="M67" s="111"/>
      <c r="N67" s="111"/>
      <c r="O67" s="111"/>
      <c r="P67" s="111"/>
    </row>
    <row r="68" spans="1:16" s="49" customFormat="1" ht="55.5" customHeight="1">
      <c r="A68" s="56" t="s">
        <v>68</v>
      </c>
      <c r="B68" s="57" t="s">
        <v>42</v>
      </c>
      <c r="C68" s="58" t="s">
        <v>12</v>
      </c>
      <c r="D68" s="47" t="s">
        <v>131</v>
      </c>
      <c r="E68" s="114">
        <f aca="true" t="shared" si="6" ref="E68:E75">F68+I68</f>
        <v>2012355</v>
      </c>
      <c r="F68" s="114">
        <v>2012355</v>
      </c>
      <c r="G68" s="114">
        <v>1591755</v>
      </c>
      <c r="H68" s="114">
        <v>50059</v>
      </c>
      <c r="I68" s="114"/>
      <c r="J68" s="114">
        <f>L68+O68</f>
        <v>0</v>
      </c>
      <c r="K68" s="115"/>
      <c r="L68" s="114"/>
      <c r="M68" s="114"/>
      <c r="N68" s="114"/>
      <c r="O68" s="114"/>
      <c r="P68" s="114">
        <f aca="true" t="shared" si="7" ref="P68:P75">J68+E68</f>
        <v>2012355</v>
      </c>
    </row>
    <row r="69" spans="1:16" s="49" customFormat="1" ht="12.75">
      <c r="A69" s="56" t="s">
        <v>115</v>
      </c>
      <c r="B69" s="57" t="s">
        <v>116</v>
      </c>
      <c r="C69" s="58" t="s">
        <v>43</v>
      </c>
      <c r="D69" s="26" t="s">
        <v>117</v>
      </c>
      <c r="E69" s="114">
        <f t="shared" si="6"/>
        <v>2447056</v>
      </c>
      <c r="F69" s="114">
        <v>2447056</v>
      </c>
      <c r="G69" s="114">
        <v>1729301</v>
      </c>
      <c r="H69" s="114">
        <v>229565</v>
      </c>
      <c r="I69" s="114"/>
      <c r="J69" s="114"/>
      <c r="K69" s="114"/>
      <c r="L69" s="114"/>
      <c r="M69" s="114"/>
      <c r="N69" s="114"/>
      <c r="O69" s="114"/>
      <c r="P69" s="114">
        <f t="shared" si="7"/>
        <v>2447056</v>
      </c>
    </row>
    <row r="70" spans="1:16" s="49" customFormat="1" ht="21" customHeight="1">
      <c r="A70" s="41">
        <v>1014040</v>
      </c>
      <c r="B70" s="27">
        <v>4040</v>
      </c>
      <c r="C70" s="17" t="s">
        <v>43</v>
      </c>
      <c r="D70" s="29" t="s">
        <v>69</v>
      </c>
      <c r="E70" s="114">
        <f t="shared" si="6"/>
        <v>692021</v>
      </c>
      <c r="F70" s="114">
        <v>692021</v>
      </c>
      <c r="G70" s="114">
        <v>446582</v>
      </c>
      <c r="H70" s="114">
        <v>128466</v>
      </c>
      <c r="I70" s="114"/>
      <c r="J70" s="114">
        <f>O70+L70</f>
        <v>0</v>
      </c>
      <c r="K70" s="115"/>
      <c r="L70" s="114"/>
      <c r="M70" s="114"/>
      <c r="N70" s="114"/>
      <c r="O70" s="114"/>
      <c r="P70" s="114">
        <f t="shared" si="7"/>
        <v>692021</v>
      </c>
    </row>
    <row r="71" spans="1:16" s="49" customFormat="1" ht="44.25" customHeight="1">
      <c r="A71" s="41">
        <v>1014060</v>
      </c>
      <c r="B71" s="27">
        <v>4060</v>
      </c>
      <c r="C71" s="17" t="s">
        <v>18</v>
      </c>
      <c r="D71" s="29" t="s">
        <v>70</v>
      </c>
      <c r="E71" s="114">
        <f t="shared" si="6"/>
        <v>8102192</v>
      </c>
      <c r="F71" s="114">
        <v>8102192</v>
      </c>
      <c r="G71" s="114">
        <v>5675961</v>
      </c>
      <c r="H71" s="114">
        <v>797811</v>
      </c>
      <c r="I71" s="114"/>
      <c r="J71" s="114">
        <f>L71+O71</f>
        <v>0</v>
      </c>
      <c r="K71" s="115"/>
      <c r="L71" s="114"/>
      <c r="M71" s="114"/>
      <c r="N71" s="114"/>
      <c r="O71" s="114"/>
      <c r="P71" s="114">
        <f t="shared" si="7"/>
        <v>8102192</v>
      </c>
    </row>
    <row r="72" spans="1:16" s="49" customFormat="1" ht="12.75">
      <c r="A72" s="41"/>
      <c r="B72" s="27"/>
      <c r="C72" s="17"/>
      <c r="D72" s="29"/>
      <c r="E72" s="114"/>
      <c r="F72" s="114"/>
      <c r="G72" s="114"/>
      <c r="H72" s="114"/>
      <c r="I72" s="114"/>
      <c r="J72" s="114"/>
      <c r="K72" s="115"/>
      <c r="L72" s="114"/>
      <c r="M72" s="114"/>
      <c r="N72" s="114"/>
      <c r="O72" s="114"/>
      <c r="P72" s="114"/>
    </row>
    <row r="73" spans="1:16" s="49" customFormat="1" ht="12.75">
      <c r="A73" s="41">
        <v>1014082</v>
      </c>
      <c r="B73" s="27">
        <v>4082</v>
      </c>
      <c r="C73" s="17" t="s">
        <v>19</v>
      </c>
      <c r="D73" s="29" t="s">
        <v>74</v>
      </c>
      <c r="E73" s="114">
        <f t="shared" si="6"/>
        <v>70000</v>
      </c>
      <c r="F73" s="114">
        <v>70000</v>
      </c>
      <c r="G73" s="114"/>
      <c r="H73" s="114"/>
      <c r="I73" s="114"/>
      <c r="J73" s="114"/>
      <c r="K73" s="115"/>
      <c r="L73" s="114"/>
      <c r="M73" s="114"/>
      <c r="N73" s="114"/>
      <c r="O73" s="114"/>
      <c r="P73" s="114">
        <f t="shared" si="7"/>
        <v>70000</v>
      </c>
    </row>
    <row r="74" spans="1:16" s="49" customFormat="1" ht="12.75">
      <c r="A74" s="41"/>
      <c r="B74" s="27"/>
      <c r="C74" s="17"/>
      <c r="D74" s="29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1:16" s="49" customFormat="1" ht="33.75" customHeight="1">
      <c r="A75" s="41">
        <v>1011080</v>
      </c>
      <c r="B75" s="27">
        <v>1080</v>
      </c>
      <c r="C75" s="17" t="s">
        <v>40</v>
      </c>
      <c r="D75" s="29" t="s">
        <v>154</v>
      </c>
      <c r="E75" s="114">
        <f t="shared" si="6"/>
        <v>2604145</v>
      </c>
      <c r="F75" s="114">
        <v>2604145</v>
      </c>
      <c r="G75" s="114">
        <v>1991297</v>
      </c>
      <c r="H75" s="114">
        <v>90597</v>
      </c>
      <c r="I75" s="114"/>
      <c r="J75" s="114">
        <f>O75+L75</f>
        <v>128960</v>
      </c>
      <c r="K75" s="112"/>
      <c r="L75" s="114">
        <v>128960</v>
      </c>
      <c r="M75" s="114">
        <v>104065</v>
      </c>
      <c r="N75" s="111"/>
      <c r="O75" s="114"/>
      <c r="P75" s="114">
        <f t="shared" si="7"/>
        <v>2733105</v>
      </c>
    </row>
    <row r="76" spans="1:16" s="49" customFormat="1" ht="12.75">
      <c r="A76" s="50"/>
      <c r="B76" s="50"/>
      <c r="C76" s="51"/>
      <c r="D76" s="42" t="s">
        <v>34</v>
      </c>
      <c r="E76" s="117">
        <f>F76+I76</f>
        <v>15927769</v>
      </c>
      <c r="F76" s="117">
        <f>F68+F69+F75+F70+F71+F73</f>
        <v>15927769</v>
      </c>
      <c r="G76" s="117">
        <f>G68+G69+G75+G70+G71+G73</f>
        <v>11434896</v>
      </c>
      <c r="H76" s="117">
        <f>H68+H69+H75+H70+H71+H73</f>
        <v>1296498</v>
      </c>
      <c r="I76" s="117">
        <f>I68+I69+I75+I70+I71+I73</f>
        <v>0</v>
      </c>
      <c r="J76" s="117">
        <f>L76+O76</f>
        <v>128960</v>
      </c>
      <c r="K76" s="117">
        <f>K68+K69+K75+K70+K71+K73</f>
        <v>0</v>
      </c>
      <c r="L76" s="117">
        <f>L68+L69+L75+L70+L71+L73</f>
        <v>128960</v>
      </c>
      <c r="M76" s="117">
        <f>M68+M69+M75+M70+M71+M73</f>
        <v>104065</v>
      </c>
      <c r="N76" s="117">
        <f>N68+N69+N75+N70+N71+N73</f>
        <v>0</v>
      </c>
      <c r="O76" s="117">
        <f>O68+O69+O75+O70+O71+O73</f>
        <v>0</v>
      </c>
      <c r="P76" s="117">
        <f>E76+J76</f>
        <v>16056729</v>
      </c>
    </row>
    <row r="77" spans="1:16" s="49" customFormat="1" ht="25.5">
      <c r="A77" s="88" t="s">
        <v>118</v>
      </c>
      <c r="B77" s="88"/>
      <c r="C77" s="89"/>
      <c r="D77" s="90" t="s">
        <v>120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</row>
    <row r="78" spans="1:16" s="49" customFormat="1" ht="25.5">
      <c r="A78" s="88" t="s">
        <v>119</v>
      </c>
      <c r="B78" s="88"/>
      <c r="C78" s="89"/>
      <c r="D78" s="90" t="s">
        <v>120</v>
      </c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</row>
    <row r="79" spans="1:16" s="49" customFormat="1" ht="48" customHeight="1">
      <c r="A79" s="88" t="s">
        <v>121</v>
      </c>
      <c r="B79" s="91" t="s">
        <v>42</v>
      </c>
      <c r="C79" s="89" t="s">
        <v>12</v>
      </c>
      <c r="D79" s="90" t="s">
        <v>132</v>
      </c>
      <c r="E79" s="114">
        <f>F79+I79</f>
        <v>1716378</v>
      </c>
      <c r="F79" s="119">
        <v>1716378</v>
      </c>
      <c r="G79" s="119">
        <v>1374258</v>
      </c>
      <c r="H79" s="119">
        <v>34300</v>
      </c>
      <c r="I79" s="119"/>
      <c r="J79" s="119"/>
      <c r="K79" s="119"/>
      <c r="L79" s="119"/>
      <c r="M79" s="119"/>
      <c r="N79" s="119"/>
      <c r="O79" s="119"/>
      <c r="P79" s="114">
        <f>J79+E79</f>
        <v>1716378</v>
      </c>
    </row>
    <row r="80" spans="1:16" s="49" customFormat="1" ht="12.75">
      <c r="A80" s="53" t="s">
        <v>124</v>
      </c>
      <c r="B80" s="53" t="s">
        <v>125</v>
      </c>
      <c r="C80" s="54" t="s">
        <v>22</v>
      </c>
      <c r="D80" s="55" t="s">
        <v>126</v>
      </c>
      <c r="E80" s="119">
        <v>100000</v>
      </c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4">
        <f>J80+E80</f>
        <v>100000</v>
      </c>
    </row>
    <row r="81" spans="1:16" s="49" customFormat="1" ht="12.75">
      <c r="A81" s="50"/>
      <c r="B81" s="50"/>
      <c r="C81" s="51"/>
      <c r="D81" s="42" t="s">
        <v>34</v>
      </c>
      <c r="E81" s="121">
        <f>F81+I81+E80</f>
        <v>1816378</v>
      </c>
      <c r="F81" s="121">
        <f>F79+F80</f>
        <v>1716378</v>
      </c>
      <c r="G81" s="121">
        <f>G79+G80</f>
        <v>1374258</v>
      </c>
      <c r="H81" s="121">
        <f>H79+H80</f>
        <v>34300</v>
      </c>
      <c r="I81" s="121">
        <f>I79+I80</f>
        <v>0</v>
      </c>
      <c r="J81" s="121"/>
      <c r="K81" s="121"/>
      <c r="L81" s="121"/>
      <c r="M81" s="121"/>
      <c r="N81" s="121"/>
      <c r="O81" s="121"/>
      <c r="P81" s="114">
        <f>J81+E81</f>
        <v>1816378</v>
      </c>
    </row>
    <row r="82" spans="1:27" s="49" customFormat="1" ht="12.75">
      <c r="A82" s="43"/>
      <c r="B82" s="44"/>
      <c r="C82" s="45"/>
      <c r="D82" s="45" t="s">
        <v>2</v>
      </c>
      <c r="E82" s="122">
        <f>F82+I82+E80</f>
        <v>156947754</v>
      </c>
      <c r="F82" s="122">
        <f>F81+F76+F65+F46</f>
        <v>156847754</v>
      </c>
      <c r="G82" s="122">
        <f>G81+G76+G65+G46</f>
        <v>84499143</v>
      </c>
      <c r="H82" s="122">
        <f>H81+H76+H65+H46</f>
        <v>18725059</v>
      </c>
      <c r="I82" s="122">
        <f>I81+I76+I65+I46</f>
        <v>0</v>
      </c>
      <c r="J82" s="122">
        <f>L82+O82</f>
        <v>2718049</v>
      </c>
      <c r="K82" s="122">
        <f>K81+K76+K65+K46</f>
        <v>0</v>
      </c>
      <c r="L82" s="122">
        <f>L81+L76+L65+L46</f>
        <v>2718049</v>
      </c>
      <c r="M82" s="122">
        <f>M81+M76+M65+M46</f>
        <v>163465</v>
      </c>
      <c r="N82" s="122">
        <f>N81+N76+N65+N46</f>
        <v>0</v>
      </c>
      <c r="O82" s="122">
        <f>O81+O76+O65+O46</f>
        <v>0</v>
      </c>
      <c r="P82" s="117">
        <f>E82+J82</f>
        <v>159665803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</row>
    <row r="83" spans="1:27" s="49" customFormat="1" ht="4.5" customHeight="1">
      <c r="A83" s="96"/>
      <c r="B83" s="97"/>
      <c r="C83" s="98"/>
      <c r="D83" s="98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</row>
    <row r="84" spans="1:16" s="49" customFormat="1" ht="57" customHeight="1">
      <c r="A84" s="52"/>
      <c r="B84" s="52"/>
      <c r="C84" s="52"/>
      <c r="D84" s="46" t="s">
        <v>27</v>
      </c>
      <c r="E84" s="125">
        <f>F84+I84</f>
        <v>0</v>
      </c>
      <c r="F84" s="125"/>
      <c r="G84" s="125"/>
      <c r="H84" s="125"/>
      <c r="I84" s="125"/>
      <c r="J84" s="125">
        <f>L84+O84</f>
        <v>0</v>
      </c>
      <c r="K84" s="125"/>
      <c r="L84" s="125"/>
      <c r="M84" s="125"/>
      <c r="N84" s="125"/>
      <c r="O84" s="125"/>
      <c r="P84" s="126">
        <f>E84+J84</f>
        <v>0</v>
      </c>
    </row>
    <row r="85" spans="1:16" ht="33" customHeight="1">
      <c r="A85" s="82" t="s">
        <v>90</v>
      </c>
      <c r="B85" s="82"/>
      <c r="C85" s="82"/>
      <c r="D85" s="82"/>
      <c r="E85" s="23"/>
      <c r="F85" s="66"/>
      <c r="G85" s="66"/>
      <c r="H85" s="66"/>
      <c r="I85" s="67"/>
      <c r="J85" s="136" t="s">
        <v>91</v>
      </c>
      <c r="K85" s="136"/>
      <c r="L85" s="136"/>
      <c r="M85" s="136"/>
      <c r="N85" s="136"/>
      <c r="O85" s="66"/>
      <c r="P85" s="66"/>
    </row>
    <row r="86" spans="2:18" ht="15">
      <c r="B86" s="2"/>
      <c r="D86" s="30"/>
      <c r="F86" s="68"/>
      <c r="G86" s="68"/>
      <c r="H86" s="68"/>
      <c r="I86" s="13"/>
      <c r="J86" s="68"/>
      <c r="K86" s="69"/>
      <c r="L86" s="68"/>
      <c r="M86" s="68"/>
      <c r="N86" s="68"/>
      <c r="O86" s="68"/>
      <c r="P86" s="68"/>
      <c r="R86" s="63">
        <v>95817.34632</v>
      </c>
    </row>
    <row r="87" spans="5:16" ht="12.7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9" spans="1:16" ht="12.75">
      <c r="A89" s="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2" ht="12.75">
      <c r="A90" s="3"/>
      <c r="L90" s="12"/>
    </row>
    <row r="91" ht="12.75">
      <c r="A91" s="3"/>
    </row>
    <row r="92" ht="12.75">
      <c r="A92" s="3"/>
    </row>
    <row r="117" spans="3:8" ht="12.75">
      <c r="C117" s="78"/>
      <c r="D117" s="79"/>
      <c r="E117" s="79"/>
      <c r="F117" s="80"/>
      <c r="G117" s="81"/>
      <c r="H117" s="78"/>
    </row>
    <row r="118" spans="3:8" ht="12.75">
      <c r="C118" s="78"/>
      <c r="D118" s="78"/>
      <c r="E118" s="78"/>
      <c r="F118" s="78"/>
      <c r="G118" s="78"/>
      <c r="H118" s="78"/>
    </row>
  </sheetData>
  <sheetProtection/>
  <mergeCells count="26">
    <mergeCell ref="N3:O3"/>
    <mergeCell ref="J85:N85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2022-12-21T11:42:40Z</cp:lastPrinted>
  <dcterms:created xsi:type="dcterms:W3CDTF">2016-12-26T13:46:38Z</dcterms:created>
  <dcterms:modified xsi:type="dcterms:W3CDTF">2022-12-21T11:45:35Z</dcterms:modified>
  <cp:category/>
  <cp:version/>
  <cp:contentType/>
  <cp:contentStatus/>
</cp:coreProperties>
</file>