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'Лист1'!$9:$11</definedName>
    <definedName name="_xlnm.Print_Area" localSheetId="0">'Лист1'!$A$1:$F$137</definedName>
  </definedNames>
  <calcPr fullCalcOnLoad="1"/>
</workbook>
</file>

<file path=xl/sharedStrings.xml><?xml version="1.0" encoding="utf-8"?>
<sst xmlns="http://schemas.openxmlformats.org/spreadsheetml/2006/main" count="150" uniqueCount="146">
  <si>
    <t>Загальний фонд</t>
  </si>
  <si>
    <t>Спеціальний фонд</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</si>
  <si>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</si>
  <si>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</si>
  <si>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</si>
  <si>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</si>
  <si>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Інші неподаткові надходження</t>
  </si>
  <si>
    <t>Власні надходження бюджетних установ</t>
  </si>
  <si>
    <t xml:space="preserve">Офіційні трансферти </t>
  </si>
  <si>
    <t>Від органів державного управління</t>
  </si>
  <si>
    <t xml:space="preserve"> </t>
  </si>
  <si>
    <t xml:space="preserve">Код </t>
  </si>
  <si>
    <t>Інші  надходження</t>
  </si>
  <si>
    <t>Екологічний податок</t>
  </si>
  <si>
    <t>Інші податки та збори</t>
  </si>
  <si>
    <t xml:space="preserve">Податок на прибуток підприємств  та фінансових установ комунальної власності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</si>
  <si>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</si>
  <si>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збори та платежі, доходи від некомерційної господарської діяльності</t>
  </si>
  <si>
    <t>22010700 </t>
  </si>
  <si>
    <t>Плата за ліцензії на право експорту, імпорту алкогольними напоями та тютюновими виробами </t>
  </si>
  <si>
    <t>Надходження від орендної плати за користування цілісним майновим комплексом та іншим державним майном</t>
  </si>
  <si>
    <t xml:space="preserve">Надходження від скидів забруднюючих речовин безпосередньо у водні об'єкти                                                                                                                                                                                 </t>
  </si>
  <si>
    <t>Доходи від власності та підприємницької діяльності</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</si>
  <si>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</si>
  <si>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</si>
  <si>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</si>
  <si>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</si>
  <si>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</si>
  <si>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</si>
  <si>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Плата за надання адміністративних послуг</t>
  </si>
  <si>
    <t>Базова дотація</t>
  </si>
  <si>
    <t>41030600 </t>
  </si>
  <si>
    <t>41030800 </t>
  </si>
  <si>
    <t>41031000 </t>
  </si>
  <si>
    <t>41033700 </t>
  </si>
  <si>
    <t>41035800 </t>
  </si>
  <si>
    <t>Податок та збiр на доходи фiзичних осiб</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</si>
  <si>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</si>
  <si>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</si>
  <si>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Дотації з державного бюджету місцевим бюджетам</t>
  </si>
  <si>
    <t>Субвенції  з державного бюджету місцевим бюджетам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</si>
  <si>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</si>
  <si>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 </t>
  </si>
  <si>
    <t>Освітня субвенція з державного бюджету місцевим бюджетам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</si>
  <si>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</si>
  <si>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</si>
  <si>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</si>
  <si>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Усього</t>
  </si>
  <si>
    <t>усього</t>
  </si>
  <si>
    <t>у тому числі бюджет розвитку</t>
  </si>
  <si>
    <t>Разом доходів</t>
  </si>
  <si>
    <t>Усього доходів 
(без урахування міжбюджетних трансфертів)</t>
  </si>
  <si>
    <r>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r>
    <r>
      <rPr>
        <sz val="14"/>
        <color indexed="30"/>
        <rFont val="Times New Roman"/>
        <family val="1"/>
      </rPr>
      <t>підтримку малих групових будинків</t>
    </r>
  </si>
  <si>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t>
  </si>
  <si>
    <t>Найменування згідно
 з Класифікацією доходів бюджету</t>
  </si>
  <si>
    <t>(код бюджету)</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</si>
  <si>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</si>
  <si>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            (грн)</t>
  </si>
  <si>
    <t xml:space="preserve">до рішення міської ради                            </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</si>
  <si>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</si>
  <si>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</si>
  <si>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</si>
  <si>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</si>
  <si>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</si>
  <si>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</si>
  <si>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</si>
  <si>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</si>
  <si>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</si>
  <si>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</si>
  <si>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</si>
  <si>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юридичних осіб</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</si>
  <si>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</si>
  <si>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</si>
  <si>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</si>
  <si>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</si>
  <si>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надходження  </t>
  </si>
  <si>
    <t>Адміністративні штрафи та інші санкції </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</si>
  <si>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</si>
  <si>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</si>
  <si>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</si>
  <si>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</si>
  <si>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</si>
  <si>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</si>
  <si>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</si>
  <si>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</si>
  <si>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</si>
  <si>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</si>
  <si>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t>
  </si>
  <si>
    <t>в тому числі:</t>
  </si>
  <si>
    <t>Заступник міського голови з питань</t>
  </si>
  <si>
    <t>діяльності виконавчих органів ради</t>
  </si>
  <si>
    <t>Світлана ЄВДОЩЕНКО</t>
  </si>
  <si>
    <t xml:space="preserve">    22010000 </t>
  </si>
  <si>
    <t>Адміністративний збір за проведення державної реєстрації юридичних осіб, фізичних осіб - підприємців та громадських формувань</t>
  </si>
  <si>
    <t>Плата за оренду майна бюджетних установ, що здійснюється відповідно до Закону України "Про оренду державного та комунального майна" </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</si>
  <si>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</si>
  <si>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Інші джерела власних надходжень бюджетних установ</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</si>
  <si>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</si>
  <si>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Акцизний податок з вироблених в Україні</t>
  </si>
  <si>
    <t>Пальне</t>
  </si>
  <si>
    <t xml:space="preserve">Акцизний податок з ввезених на митну територію України підакцизних товарів (продукції)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</si>
  <si>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</si>
  <si>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</si>
  <si>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Уточнений обсяг доходів</t>
  </si>
  <si>
    <t>бюджету Баштанської міської територіальної громади на 2021 рік</t>
  </si>
  <si>
    <t>Додаток 1.1</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</si>
  <si>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</si>
  <si>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</si>
  <si>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</si>
  <si>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з бюджету Привільненської сільської територіальної громади</t>
  </si>
  <si>
    <t>з обласного бюджету</t>
  </si>
  <si>
    <t>Доходи від операцій з капіталом</t>
  </si>
  <si>
    <t>Кошти від продажу землі і нематеріальних активів</t>
  </si>
  <si>
    <t>Кошти від продажу землі</t>
  </si>
  <si>
    <t xml:space="preserve">Кошти від продажу земельних діялянок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 </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</si>
  <si>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</si>
  <si>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</si>
  <si>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</si>
  <si>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</si>
  <si>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</si>
  <si>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</si>
  <si>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з бюджету Інгульської сільської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</si>
  <si>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</si>
  <si>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державного бюджету місцевим бюджетам на здійснення заходів щодо  соціально - економічного розвитку окремих територій</t>
  </si>
  <si>
    <t>субвенція з обласного бюджету місцевим бюджетам на здійснення заходів щодо соціально - економічного розвитку територіальних громад Миколаївської області у 2021 році</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</si>
  <si>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</si>
  <si>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Місцеві податки та збори, що сплачуються (перераховуються) згідно з Податковим кодексом України</t>
  </si>
  <si>
    <t>Субвенція з державного бюджету на реалізацію заходів, спрямованих на підвищення доступності широкосмугового доступу Інтернету в сільській місцевості</t>
  </si>
  <si>
    <t>субвенція з обласного бюджету місцевим бюджетам на співфінансування впровадження проєктів-переможців обласного конкурсу проєктів та програм розвитку місцевого самоврядування 2021 року</t>
  </si>
  <si>
    <t>субвенція з бюджету Інгульської сільської територіальної громади до бюджету Баштанської міської територіальної громади на придбання антирабічної вакцини до застосування особам, що зазнали укусів, подряпин, ослизнення хворими або підозрюваними щодо захворювання на сказ тварин КНП "Баштанська багатопрофільна лікарня"Баштанської міської ради Миколаївської області</t>
  </si>
  <si>
    <t>субвенція  з обласного  бюджету  місцевим бюджетам  для надання щомісячної матеріальної допомоги  учасникам бойових дій у роки Другої світової війни</t>
  </si>
  <si>
    <t>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</si>
  <si>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</si>
  <si>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</si>
  <si>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</si>
  <si>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</si>
  <si>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</si>
  <si>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</si>
  <si>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</si>
  <si>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</si>
  <si>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</si>
  <si>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</si>
  <si>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місцевого бюджету на забезпечення якісної, сучасної ьа доступної загальної середньої освіти "Нова українська школа" за рахунок відповідної субвенції з державного бюджету</t>
  </si>
  <si>
    <t>Надходження від орендної плати за користування майновим комплексом та іншим майном, що перебуває в комунальній власності</t>
  </si>
  <si>
    <t xml:space="preserve">                                                                                                                             вересня 2021р. № </t>
  </si>
  <si>
    <t>09 вересня 2021 р № 13</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</si>
</sst>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73">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6"/>
      <name val="Arial Cyr"/>
      <family val="0"/>
    </font>
    <font>
      <sz val="12"/>
      <name val="Times New Roman"/>
      <family val="1"/>
    </font>
    <font>
      <sz val="14"/>
      <color indexed="30"/>
      <name val="Times New Roman"/>
      <family val="1"/>
    </font>
    <font>
      <b/>
      <i/>
      <sz val="14"/>
      <name val="Times New Roman"/>
      <family val="1"/>
    </font>
    <font>
      <b/>
      <i/>
      <sz val="13.5"/>
      <name val="Times New Roman"/>
      <family val="1"/>
    </font>
    <font>
      <b/>
      <sz val="13.5"/>
      <name val="Times New Roman"/>
      <family val="1"/>
    </font>
    <font>
      <sz val="9"/>
      <name val="Arial Cyr"/>
      <family val="0"/>
    </font>
    <font>
      <b/>
      <sz val="20"/>
      <name val="Times New Roman"/>
      <family val="1"/>
    </font>
    <font>
      <b/>
      <u val="single"/>
      <sz val="18"/>
      <name val="times new roman"/>
      <family val="1"/>
    </font>
    <font>
      <b/>
      <sz val="16"/>
      <name val="Times New Roman"/>
      <family val="1"/>
    </font>
    <font>
      <sz val="14"/>
      <color indexed="8"/>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3"/>
      <name val="Arial Cyr"/>
      <family val="0"/>
    </font>
    <font>
      <sz val="10"/>
      <color indexed="10"/>
      <name val="Arial Cyr"/>
      <family val="0"/>
    </font>
    <font>
      <sz val="14"/>
      <color indexed="10"/>
      <name val="Times New Roman"/>
      <family val="1"/>
    </font>
    <font>
      <sz val="12"/>
      <color indexed="10"/>
      <name val="Times New Roman"/>
      <family val="1"/>
    </font>
    <font>
      <sz val="14"/>
      <color indexed="10"/>
      <name val="Arial Cyr"/>
      <family val="0"/>
    </font>
    <font>
      <sz val="10"/>
      <color indexed="10"/>
      <name val="Times New Roman"/>
      <family val="1"/>
    </font>
    <font>
      <sz val="18"/>
      <color indexed="10"/>
      <name val="Arial Cyr"/>
      <family val="0"/>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FF00"/>
      <name val="Arial Cyr"/>
      <family val="0"/>
    </font>
    <font>
      <sz val="10"/>
      <color rgb="FFFF0000"/>
      <name val="Arial Cyr"/>
      <family val="0"/>
    </font>
    <font>
      <sz val="14"/>
      <color rgb="FFFF0000"/>
      <name val="Times New Roman"/>
      <family val="1"/>
    </font>
    <font>
      <sz val="12"/>
      <color rgb="FFFF0000"/>
      <name val="Times New Roman"/>
      <family val="1"/>
    </font>
    <font>
      <sz val="14"/>
      <color rgb="FFFF0000"/>
      <name val="Arial Cyr"/>
      <family val="0"/>
    </font>
    <font>
      <sz val="10"/>
      <color rgb="FFFF0000"/>
      <name val="Times New Roman"/>
      <family val="1"/>
    </font>
    <font>
      <sz val="18"/>
      <color rgb="FFFF0000"/>
      <name val="Arial Cyr"/>
      <family val="0"/>
    </font>
    <font>
      <b/>
      <sz val="14"/>
      <color rgb="FF000000"/>
      <name val="Times New Roman"/>
      <family val="1"/>
    </font>
    <font>
      <sz val="14"/>
      <color rgb="FF000000"/>
      <name val="Times New Roman"/>
      <family val="1"/>
    </font>
    <font>
      <b/>
      <sz val="14"/>
      <color theme="1"/>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0" fillId="0" borderId="0">
      <alignment/>
      <protection/>
    </xf>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126">
    <xf numFmtId="0" fontId="0" fillId="0" borderId="0" xfId="0" applyAlignment="1">
      <alignment/>
    </xf>
    <xf numFmtId="0" fontId="0" fillId="0" borderId="0" xfId="0" applyFill="1" applyAlignment="1">
      <alignment/>
    </xf>
    <xf numFmtId="0" fontId="3" fillId="0" borderId="0" xfId="0" applyFont="1" applyFill="1" applyAlignment="1">
      <alignment horizontal="justify" vertical="top" wrapText="1"/>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220" fontId="7" fillId="0" borderId="0" xfId="0" applyNumberFormat="1" applyFont="1" applyFill="1" applyAlignment="1">
      <alignment/>
    </xf>
    <xf numFmtId="0" fontId="62" fillId="0" borderId="0" xfId="0" applyFont="1" applyFill="1" applyAlignment="1">
      <alignment vertical="top"/>
    </xf>
    <xf numFmtId="222" fontId="62" fillId="0" borderId="0" xfId="0" applyNumberFormat="1" applyFont="1" applyFill="1" applyAlignment="1">
      <alignment vertical="top"/>
    </xf>
    <xf numFmtId="0" fontId="62" fillId="0" borderId="0" xfId="0" applyFont="1" applyAlignment="1">
      <alignment vertical="top"/>
    </xf>
    <xf numFmtId="0" fontId="0" fillId="33" borderId="0" xfId="0" applyFont="1" applyFill="1" applyAlignment="1">
      <alignment/>
    </xf>
    <xf numFmtId="0" fontId="63" fillId="0" borderId="0" xfId="0" applyFont="1" applyFill="1" applyAlignment="1">
      <alignment/>
    </xf>
    <xf numFmtId="222" fontId="7" fillId="0" borderId="0" xfId="0" applyNumberFormat="1" applyFont="1" applyFill="1" applyAlignment="1">
      <alignment vertical="top"/>
    </xf>
    <xf numFmtId="208" fontId="3" fillId="0" borderId="0" xfId="0" applyNumberFormat="1" applyFont="1" applyFill="1" applyBorder="1" applyAlignment="1">
      <alignment horizontal="right" vertical="top" wrapText="1"/>
    </xf>
    <xf numFmtId="0" fontId="3"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64" fillId="0" borderId="0" xfId="0" applyFont="1" applyFill="1" applyAlignment="1">
      <alignment horizontal="left"/>
    </xf>
    <xf numFmtId="0" fontId="65" fillId="0" borderId="0" xfId="0" applyFont="1" applyFill="1" applyAlignment="1">
      <alignment horizontal="center" vertical="top" wrapText="1"/>
    </xf>
    <xf numFmtId="0" fontId="1" fillId="0" borderId="0" xfId="0" applyFont="1" applyFill="1" applyAlignment="1">
      <alignment/>
    </xf>
    <xf numFmtId="0" fontId="2" fillId="0" borderId="10" xfId="0" applyFont="1" applyFill="1" applyBorder="1" applyAlignment="1">
      <alignment horizontal="right"/>
    </xf>
    <xf numFmtId="0" fontId="3"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220" fontId="8" fillId="0" borderId="0" xfId="0" applyNumberFormat="1" applyFont="1" applyFill="1" applyAlignment="1">
      <alignment vertical="top"/>
    </xf>
    <xf numFmtId="222" fontId="66" fillId="0" borderId="0" xfId="0" applyNumberFormat="1" applyFont="1" applyFill="1" applyAlignment="1">
      <alignment vertical="top"/>
    </xf>
    <xf numFmtId="0" fontId="67" fillId="0" borderId="0" xfId="0" applyFont="1" applyFill="1" applyAlignment="1">
      <alignment horizontal="center" vertical="top"/>
    </xf>
    <xf numFmtId="220" fontId="68" fillId="33" borderId="0" xfId="0" applyNumberFormat="1" applyFont="1" applyFill="1" applyAlignment="1">
      <alignment/>
    </xf>
    <xf numFmtId="0" fontId="3" fillId="0" borderId="14" xfId="0" applyFont="1" applyFill="1" applyBorder="1" applyAlignment="1">
      <alignment horizontal="center" vertical="center" wrapText="1"/>
    </xf>
    <xf numFmtId="0" fontId="3" fillId="0" borderId="0" xfId="0" applyFont="1" applyFill="1" applyBorder="1" applyAlignment="1">
      <alignment vertical="top"/>
    </xf>
    <xf numFmtId="0" fontId="14" fillId="0" borderId="0" xfId="0" applyFont="1" applyFill="1" applyAlignment="1">
      <alignment/>
    </xf>
    <xf numFmtId="220" fontId="14" fillId="33" borderId="0" xfId="0" applyNumberFormat="1" applyFont="1" applyFill="1" applyAlignment="1">
      <alignment/>
    </xf>
    <xf numFmtId="220" fontId="14" fillId="0" borderId="0" xfId="0" applyNumberFormat="1" applyFont="1" applyFill="1" applyAlignment="1">
      <alignment/>
    </xf>
    <xf numFmtId="220" fontId="6" fillId="33" borderId="0" xfId="0" applyNumberFormat="1" applyFont="1" applyFill="1" applyAlignment="1">
      <alignment/>
    </xf>
    <xf numFmtId="0" fontId="9" fillId="0" borderId="15" xfId="0" applyFont="1" applyFill="1" applyBorder="1" applyAlignment="1">
      <alignment horizontal="center" vertical="center" wrapText="1"/>
    </xf>
    <xf numFmtId="208" fontId="3" fillId="0" borderId="0" xfId="0" applyNumberFormat="1" applyFont="1" applyFill="1" applyAlignment="1">
      <alignment horizontal="right" vertical="top" wrapText="1"/>
    </xf>
    <xf numFmtId="0" fontId="3" fillId="0" borderId="0" xfId="0" applyFont="1" applyFill="1" applyAlignment="1">
      <alignment/>
    </xf>
    <xf numFmtId="0" fontId="3" fillId="0" borderId="12" xfId="0" applyFont="1" applyBorder="1" applyAlignment="1">
      <alignment vertical="top"/>
    </xf>
    <xf numFmtId="0" fontId="3" fillId="0" borderId="12" xfId="0" applyFont="1" applyBorder="1" applyAlignment="1">
      <alignment vertical="top" wrapText="1"/>
    </xf>
    <xf numFmtId="0" fontId="2" fillId="0" borderId="12" xfId="0" applyFont="1" applyBorder="1" applyAlignment="1">
      <alignment vertical="top"/>
    </xf>
    <xf numFmtId="0" fontId="2" fillId="0" borderId="12" xfId="0" applyFont="1" applyBorder="1" applyAlignment="1">
      <alignment vertical="top" wrapText="1"/>
    </xf>
    <xf numFmtId="0" fontId="69" fillId="0" borderId="12" xfId="0" applyFont="1" applyBorder="1" applyAlignment="1">
      <alignment vertical="top" wrapText="1"/>
    </xf>
    <xf numFmtId="0" fontId="3" fillId="0" borderId="12" xfId="0" applyFont="1" applyFill="1" applyBorder="1" applyAlignment="1">
      <alignment horizontal="left" vertical="top" wrapText="1"/>
    </xf>
    <xf numFmtId="3" fontId="3" fillId="0" borderId="12" xfId="0" applyNumberFormat="1" applyFont="1" applyFill="1" applyBorder="1" applyAlignment="1">
      <alignment vertical="top" wrapText="1"/>
    </xf>
    <xf numFmtId="3" fontId="3" fillId="0" borderId="12" xfId="0" applyNumberFormat="1" applyFont="1" applyFill="1" applyBorder="1" applyAlignment="1">
      <alignment horizontal="right" vertical="top" wrapText="1"/>
    </xf>
    <xf numFmtId="0" fontId="11" fillId="0" borderId="12" xfId="0" applyFont="1" applyFill="1" applyBorder="1" applyAlignment="1">
      <alignment horizontal="justify" vertical="top" wrapText="1"/>
    </xf>
    <xf numFmtId="3" fontId="12" fillId="0" borderId="12" xfId="0" applyNumberFormat="1" applyFont="1" applyFill="1" applyBorder="1" applyAlignment="1">
      <alignment vertical="top" wrapText="1"/>
    </xf>
    <xf numFmtId="3" fontId="12" fillId="0" borderId="12" xfId="0" applyNumberFormat="1" applyFont="1" applyFill="1" applyBorder="1" applyAlignment="1">
      <alignment horizontal="right" vertical="top" wrapText="1"/>
    </xf>
    <xf numFmtId="3" fontId="11" fillId="0" borderId="12" xfId="0" applyNumberFormat="1" applyFont="1" applyFill="1" applyBorder="1" applyAlignment="1">
      <alignment horizontal="right" vertical="top" wrapText="1"/>
    </xf>
    <xf numFmtId="0" fontId="2" fillId="0" borderId="12" xfId="0" applyFont="1" applyFill="1" applyBorder="1" applyAlignment="1">
      <alignment horizontal="justify" vertical="top" wrapText="1"/>
    </xf>
    <xf numFmtId="3" fontId="2" fillId="0" borderId="12" xfId="0" applyNumberFormat="1" applyFont="1" applyFill="1" applyBorder="1" applyAlignment="1">
      <alignment vertical="top" wrapText="1"/>
    </xf>
    <xf numFmtId="3" fontId="2" fillId="0" borderId="12" xfId="0" applyNumberFormat="1" applyFont="1" applyFill="1" applyBorder="1" applyAlignment="1">
      <alignment horizontal="right" vertical="top" wrapText="1"/>
    </xf>
    <xf numFmtId="3" fontId="11" fillId="0" borderId="12" xfId="0" applyNumberFormat="1" applyFont="1" applyFill="1" applyBorder="1" applyAlignment="1">
      <alignment vertical="top" wrapText="1"/>
    </xf>
    <xf numFmtId="0" fontId="11" fillId="0" borderId="12" xfId="0" applyFont="1" applyFill="1"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horizontal="justify" vertical="top" wrapText="1"/>
    </xf>
    <xf numFmtId="0" fontId="2" fillId="0" borderId="12" xfId="0" applyFont="1" applyFill="1" applyBorder="1" applyAlignment="1">
      <alignment horizontal="justify" vertical="top"/>
    </xf>
    <xf numFmtId="3" fontId="13" fillId="0" borderId="12" xfId="0" applyNumberFormat="1" applyFont="1" applyFill="1" applyBorder="1" applyAlignment="1">
      <alignment vertical="top" wrapText="1"/>
    </xf>
    <xf numFmtId="3" fontId="13" fillId="0" borderId="12" xfId="0" applyNumberFormat="1" applyFont="1" applyFill="1" applyBorder="1" applyAlignment="1">
      <alignment horizontal="right" vertical="top" wrapText="1"/>
    </xf>
    <xf numFmtId="0" fontId="12" fillId="0" borderId="12" xfId="0" applyFont="1" applyFill="1" applyBorder="1" applyAlignment="1">
      <alignment horizontal="justify" vertical="top" wrapText="1"/>
    </xf>
    <xf numFmtId="0" fontId="70" fillId="0" borderId="12" xfId="0" applyFont="1" applyBorder="1" applyAlignment="1">
      <alignment vertical="top" wrapText="1"/>
    </xf>
    <xf numFmtId="0" fontId="9" fillId="4" borderId="12" xfId="0" applyFont="1" applyFill="1" applyBorder="1" applyAlignment="1">
      <alignment horizontal="center" vertical="top" wrapText="1"/>
    </xf>
    <xf numFmtId="0" fontId="17" fillId="4" borderId="12" xfId="0" applyFont="1" applyFill="1" applyBorder="1" applyAlignment="1">
      <alignment vertical="center" wrapText="1"/>
    </xf>
    <xf numFmtId="3" fontId="13" fillId="4" borderId="12" xfId="0" applyNumberFormat="1" applyFont="1" applyFill="1" applyBorder="1" applyAlignment="1">
      <alignment horizontal="right" vertical="center" wrapText="1"/>
    </xf>
    <xf numFmtId="0" fontId="64" fillId="0" borderId="0" xfId="0" applyFont="1" applyFill="1" applyAlignment="1">
      <alignment/>
    </xf>
    <xf numFmtId="0" fontId="2" fillId="0" borderId="0" xfId="0" applyFont="1" applyFill="1" applyAlignment="1">
      <alignment/>
    </xf>
    <xf numFmtId="0" fontId="2" fillId="0" borderId="12" xfId="0" applyFont="1" applyFill="1" applyBorder="1" applyAlignment="1">
      <alignment horizontal="right" vertical="top" wrapText="1"/>
    </xf>
    <xf numFmtId="0" fontId="3" fillId="0" borderId="12" xfId="0" applyFont="1" applyFill="1" applyBorder="1" applyAlignment="1">
      <alignment vertical="top" wrapText="1"/>
    </xf>
    <xf numFmtId="0" fontId="2" fillId="0" borderId="12" xfId="0" applyFont="1" applyFill="1" applyBorder="1" applyAlignment="1">
      <alignment vertical="top"/>
    </xf>
    <xf numFmtId="220" fontId="12" fillId="0" borderId="12" xfId="0" applyNumberFormat="1" applyFont="1" applyFill="1" applyBorder="1" applyAlignment="1">
      <alignment horizontal="right" vertical="top" wrapText="1"/>
    </xf>
    <xf numFmtId="220" fontId="2" fillId="0" borderId="12" xfId="0" applyNumberFormat="1" applyFont="1" applyFill="1" applyBorder="1" applyAlignment="1">
      <alignment vertical="top" wrapText="1"/>
    </xf>
    <xf numFmtId="220" fontId="3" fillId="0" borderId="12" xfId="0" applyNumberFormat="1" applyFont="1" applyFill="1" applyBorder="1" applyAlignment="1">
      <alignment vertical="top" wrapText="1"/>
    </xf>
    <xf numFmtId="220" fontId="0" fillId="0" borderId="0" xfId="0" applyNumberFormat="1" applyFont="1" applyFill="1" applyAlignment="1">
      <alignment/>
    </xf>
    <xf numFmtId="0" fontId="2" fillId="0" borderId="0" xfId="49" applyFont="1" applyFill="1" applyBorder="1" applyAlignment="1">
      <alignment horizontal="justify" vertical="top" wrapText="1"/>
      <protection/>
    </xf>
    <xf numFmtId="0" fontId="2" fillId="0" borderId="12" xfId="49" applyFont="1" applyFill="1" applyBorder="1" applyAlignment="1">
      <alignment horizontal="justify" vertical="top" wrapText="1"/>
      <protection/>
    </xf>
    <xf numFmtId="0" fontId="2" fillId="0" borderId="0" xfId="49" applyNumberFormat="1" applyFont="1" applyFill="1" applyBorder="1" applyAlignment="1">
      <alignment horizontal="justify" vertical="top" wrapText="1"/>
      <protection/>
    </xf>
    <xf numFmtId="49" fontId="18" fillId="0" borderId="0" xfId="0" applyNumberFormat="1" applyFont="1" applyFill="1" applyBorder="1" applyAlignment="1">
      <alignment horizontal="justify" vertical="top" wrapText="1"/>
    </xf>
    <xf numFmtId="49" fontId="18" fillId="0" borderId="12" xfId="0" applyNumberFormat="1" applyFont="1" applyFill="1" applyBorder="1" applyAlignment="1">
      <alignment horizontal="justify" vertical="top" wrapText="1"/>
    </xf>
    <xf numFmtId="0" fontId="2" fillId="0" borderId="12" xfId="49" applyNumberFormat="1" applyFont="1" applyFill="1" applyBorder="1" applyAlignment="1">
      <alignment horizontal="justify" vertical="top" wrapText="1"/>
      <protection/>
    </xf>
    <xf numFmtId="3" fontId="2" fillId="0" borderId="13" xfId="0" applyNumberFormat="1" applyFont="1" applyFill="1" applyBorder="1" applyAlignment="1">
      <alignment vertical="top" wrapText="1"/>
    </xf>
    <xf numFmtId="0" fontId="2" fillId="0" borderId="14" xfId="0" applyFont="1" applyBorder="1" applyAlignment="1">
      <alignment vertical="top"/>
    </xf>
    <xf numFmtId="0" fontId="2" fillId="0" borderId="14" xfId="0" applyFont="1" applyBorder="1" applyAlignment="1">
      <alignment vertical="top" wrapText="1"/>
    </xf>
    <xf numFmtId="0" fontId="2" fillId="34" borderId="12" xfId="0" applyFont="1" applyFill="1" applyBorder="1" applyAlignment="1">
      <alignment horizontal="right" vertical="top" wrapText="1"/>
    </xf>
    <xf numFmtId="0" fontId="2" fillId="34" borderId="12" xfId="0" applyFont="1" applyFill="1" applyBorder="1" applyAlignment="1">
      <alignment horizontal="left" vertical="top" wrapText="1"/>
    </xf>
    <xf numFmtId="0" fontId="2" fillId="0" borderId="16" xfId="0" applyFont="1" applyBorder="1" applyAlignment="1">
      <alignment vertical="top"/>
    </xf>
    <xf numFmtId="0" fontId="2" fillId="0" borderId="16" xfId="0" applyFont="1" applyBorder="1" applyAlignment="1">
      <alignment vertical="top" wrapText="1"/>
    </xf>
    <xf numFmtId="3" fontId="19" fillId="0" borderId="12" xfId="0" applyNumberFormat="1" applyFont="1" applyFill="1" applyBorder="1" applyAlignment="1">
      <alignment horizontal="right" vertical="top" wrapText="1"/>
    </xf>
    <xf numFmtId="3" fontId="19" fillId="0" borderId="12" xfId="0" applyNumberFormat="1" applyFont="1" applyFill="1" applyBorder="1" applyAlignment="1">
      <alignment vertical="top" wrapText="1"/>
    </xf>
    <xf numFmtId="220" fontId="13" fillId="0" borderId="12" xfId="0" applyNumberFormat="1" applyFont="1" applyFill="1" applyBorder="1" applyAlignment="1">
      <alignment vertical="top" wrapText="1"/>
    </xf>
    <xf numFmtId="220" fontId="13" fillId="0" borderId="12" xfId="0" applyNumberFormat="1" applyFont="1" applyFill="1" applyBorder="1" applyAlignment="1">
      <alignment horizontal="right" vertical="top" wrapText="1"/>
    </xf>
    <xf numFmtId="3" fontId="19" fillId="0" borderId="13" xfId="0" applyNumberFormat="1" applyFont="1" applyFill="1" applyBorder="1" applyAlignment="1">
      <alignment vertical="top" wrapText="1"/>
    </xf>
    <xf numFmtId="0" fontId="3" fillId="34" borderId="14" xfId="0" applyFont="1" applyFill="1" applyBorder="1" applyAlignment="1">
      <alignment horizontal="right" vertical="top" wrapText="1"/>
    </xf>
    <xf numFmtId="0" fontId="3" fillId="34" borderId="14" xfId="0" applyFont="1" applyFill="1" applyBorder="1" applyAlignment="1">
      <alignment horizontal="left" vertical="top" wrapText="1"/>
    </xf>
    <xf numFmtId="0" fontId="2" fillId="0" borderId="16" xfId="0" applyFont="1" applyFill="1" applyBorder="1" applyAlignment="1">
      <alignment vertical="top" wrapText="1"/>
    </xf>
    <xf numFmtId="0" fontId="3" fillId="0" borderId="16" xfId="0" applyFont="1" applyFill="1" applyBorder="1" applyAlignment="1">
      <alignment horizontal="justify" vertical="top" wrapText="1"/>
    </xf>
    <xf numFmtId="220" fontId="19" fillId="0" borderId="12" xfId="0" applyNumberFormat="1" applyFont="1" applyFill="1" applyBorder="1" applyAlignment="1">
      <alignment vertical="top" wrapText="1"/>
    </xf>
    <xf numFmtId="220" fontId="19" fillId="0" borderId="12" xfId="0" applyNumberFormat="1" applyFont="1" applyFill="1" applyBorder="1" applyAlignment="1">
      <alignment horizontal="right" vertical="top" wrapText="1"/>
    </xf>
    <xf numFmtId="0" fontId="2" fillId="0" borderId="0" xfId="0" applyNumberFormat="1" applyFont="1" applyAlignment="1">
      <alignment wrapText="1"/>
    </xf>
    <xf numFmtId="0" fontId="2" fillId="34" borderId="16" xfId="0" applyFont="1" applyFill="1" applyBorder="1" applyAlignment="1">
      <alignment horizontal="right" vertical="top" wrapText="1"/>
    </xf>
    <xf numFmtId="0" fontId="2" fillId="34" borderId="16" xfId="0" applyFont="1" applyFill="1" applyBorder="1" applyAlignment="1">
      <alignment horizontal="left" vertical="top" wrapText="1"/>
    </xf>
    <xf numFmtId="2" fontId="71" fillId="35" borderId="12" xfId="0" applyNumberFormat="1" applyFont="1" applyFill="1" applyBorder="1" applyAlignment="1">
      <alignment horizontal="center" vertical="center" wrapText="1"/>
    </xf>
    <xf numFmtId="0" fontId="71" fillId="0" borderId="12" xfId="0" applyFont="1" applyBorder="1" applyAlignment="1">
      <alignment horizontal="center" vertical="center" wrapText="1"/>
    </xf>
    <xf numFmtId="2" fontId="71" fillId="0" borderId="12" xfId="0" applyNumberFormat="1" applyFont="1" applyBorder="1" applyAlignment="1">
      <alignment horizontal="center" vertical="center" wrapText="1"/>
    </xf>
    <xf numFmtId="2" fontId="72" fillId="35" borderId="12" xfId="0" applyNumberFormat="1" applyFont="1" applyFill="1" applyBorder="1" applyAlignment="1">
      <alignment horizontal="center" vertical="center" wrapText="1"/>
    </xf>
    <xf numFmtId="0" fontId="72" fillId="0" borderId="12" xfId="0" applyFont="1" applyBorder="1" applyAlignment="1">
      <alignment horizontal="center" vertical="center" wrapText="1"/>
    </xf>
    <xf numFmtId="2" fontId="72" fillId="0" borderId="12" xfId="0" applyNumberFormat="1" applyFont="1" applyBorder="1" applyAlignment="1">
      <alignment horizontal="center" vertical="center" wrapText="1"/>
    </xf>
    <xf numFmtId="4" fontId="2" fillId="0" borderId="12" xfId="0" applyNumberFormat="1" applyFont="1" applyFill="1" applyBorder="1" applyAlignment="1">
      <alignment vertical="top" wrapText="1"/>
    </xf>
    <xf numFmtId="4" fontId="2" fillId="0" borderId="12" xfId="0" applyNumberFormat="1" applyFont="1" applyFill="1" applyBorder="1" applyAlignment="1">
      <alignment horizontal="right" vertical="top" wrapText="1"/>
    </xf>
    <xf numFmtId="4" fontId="13" fillId="4" borderId="12" xfId="0" applyNumberFormat="1" applyFont="1" applyFill="1" applyBorder="1" applyAlignment="1">
      <alignment horizontal="right" vertical="center" wrapText="1"/>
    </xf>
    <xf numFmtId="0" fontId="72" fillId="0" borderId="12" xfId="0" applyFont="1" applyBorder="1" applyAlignment="1">
      <alignment vertical="top" wrapText="1"/>
    </xf>
    <xf numFmtId="4" fontId="3" fillId="0" borderId="12" xfId="0" applyNumberFormat="1" applyFont="1" applyFill="1" applyBorder="1" applyAlignment="1">
      <alignment horizontal="right" vertical="top" wrapText="1"/>
    </xf>
    <xf numFmtId="4" fontId="3" fillId="0" borderId="12" xfId="0" applyNumberFormat="1" applyFont="1" applyFill="1" applyBorder="1" applyAlignment="1">
      <alignment vertical="top" wrapText="1"/>
    </xf>
    <xf numFmtId="0" fontId="72" fillId="0" borderId="12" xfId="0" applyFont="1" applyBorder="1" applyAlignment="1">
      <alignment vertical="top"/>
    </xf>
    <xf numFmtId="0" fontId="72" fillId="0" borderId="12" xfId="0" applyFont="1" applyBorder="1" applyAlignment="1">
      <alignment vertical="center" wrapText="1"/>
    </xf>
    <xf numFmtId="0" fontId="72" fillId="0" borderId="12" xfId="0" applyFont="1" applyBorder="1" applyAlignment="1">
      <alignment vertical="center"/>
    </xf>
    <xf numFmtId="0" fontId="15" fillId="0" borderId="0" xfId="0" applyFont="1" applyFill="1" applyAlignment="1">
      <alignment horizontal="center" vertical="center"/>
    </xf>
    <xf numFmtId="0" fontId="16" fillId="0" borderId="0" xfId="0" applyFont="1" applyFill="1" applyAlignment="1">
      <alignment horizontal="center"/>
    </xf>
    <xf numFmtId="0" fontId="9"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Fill="1" applyAlignment="1">
      <alignment horizontal="left" vertical="top"/>
    </xf>
    <xf numFmtId="0" fontId="2" fillId="0" borderId="0" xfId="0" applyFont="1" applyFill="1" applyAlignment="1">
      <alignment horizontal="left"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i val="0"/>
        <color indexed="12"/>
      </font>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1"/>
  <sheetViews>
    <sheetView tabSelected="1" view="pageBreakPreview" zoomScale="75" zoomScaleNormal="80" zoomScaleSheetLayoutView="75" zoomScalePageLayoutView="0" workbookViewId="0" topLeftCell="A1">
      <selection activeCell="D12" sqref="D12"/>
    </sheetView>
  </sheetViews>
  <sheetFormatPr defaultColWidth="9.00390625" defaultRowHeight="12.75"/>
  <cols>
    <col min="1" max="1" width="14.25390625" style="11" customWidth="1"/>
    <col min="2" max="2" width="58.25390625" style="4" customWidth="1"/>
    <col min="3" max="3" width="19.625" style="4" customWidth="1"/>
    <col min="4" max="4" width="20.75390625" style="10" customWidth="1"/>
    <col min="5" max="5" width="16.625" style="5" customWidth="1"/>
    <col min="6" max="6" width="16.375" style="5" customWidth="1"/>
    <col min="7" max="7" width="10.125" style="0" bestFit="1" customWidth="1"/>
    <col min="8" max="8" width="11.375" style="9" hidden="1" customWidth="1"/>
    <col min="9" max="9" width="25.75390625" style="0" customWidth="1"/>
  </cols>
  <sheetData>
    <row r="1" spans="1:8" s="1" customFormat="1" ht="18.75">
      <c r="A1" s="64"/>
      <c r="B1" s="3"/>
      <c r="C1" s="3"/>
      <c r="D1" s="120" t="s">
        <v>105</v>
      </c>
      <c r="E1" s="120"/>
      <c r="F1" s="120"/>
      <c r="H1" s="7"/>
    </row>
    <row r="2" spans="1:8" s="1" customFormat="1" ht="33" customHeight="1">
      <c r="A2" s="64"/>
      <c r="B2" s="17"/>
      <c r="C2" s="17"/>
      <c r="D2" s="121" t="s">
        <v>58</v>
      </c>
      <c r="E2" s="121"/>
      <c r="F2" s="121"/>
      <c r="H2" s="7"/>
    </row>
    <row r="3" spans="1:8" s="1" customFormat="1" ht="22.5" customHeight="1">
      <c r="A3" s="65" t="s">
        <v>144</v>
      </c>
      <c r="B3" s="65"/>
      <c r="C3" s="65"/>
      <c r="D3" s="65" t="s">
        <v>145</v>
      </c>
      <c r="E3" s="65"/>
      <c r="F3" s="65"/>
      <c r="H3" s="7"/>
    </row>
    <row r="4" spans="1:8" s="1" customFormat="1" ht="25.5" customHeight="1">
      <c r="A4" s="115" t="s">
        <v>103</v>
      </c>
      <c r="B4" s="115"/>
      <c r="C4" s="115"/>
      <c r="D4" s="115"/>
      <c r="E4" s="115"/>
      <c r="F4" s="115"/>
      <c r="H4" s="7"/>
    </row>
    <row r="5" spans="1:8" s="1" customFormat="1" ht="22.5" customHeight="1">
      <c r="A5" s="115" t="s">
        <v>104</v>
      </c>
      <c r="B5" s="115"/>
      <c r="C5" s="115"/>
      <c r="D5" s="115"/>
      <c r="E5" s="115"/>
      <c r="F5" s="115"/>
      <c r="H5" s="7"/>
    </row>
    <row r="6" spans="1:8" s="1" customFormat="1" ht="33" customHeight="1">
      <c r="A6" s="116">
        <v>14502000000</v>
      </c>
      <c r="B6" s="116"/>
      <c r="C6" s="116"/>
      <c r="D6" s="116"/>
      <c r="E6" s="116"/>
      <c r="F6" s="116"/>
      <c r="H6" s="7"/>
    </row>
    <row r="7" spans="1:8" s="1" customFormat="1" ht="16.5" customHeight="1">
      <c r="A7" s="117" t="s">
        <v>55</v>
      </c>
      <c r="B7" s="117"/>
      <c r="C7" s="117"/>
      <c r="D7" s="117"/>
      <c r="E7" s="117"/>
      <c r="F7" s="117"/>
      <c r="H7" s="7"/>
    </row>
    <row r="8" spans="1:8" s="1" customFormat="1" ht="16.5" customHeight="1">
      <c r="A8" s="19"/>
      <c r="B8" s="3" t="s">
        <v>10</v>
      </c>
      <c r="C8" s="3"/>
      <c r="D8" s="19"/>
      <c r="E8" s="19"/>
      <c r="F8" s="20" t="s">
        <v>57</v>
      </c>
      <c r="H8" s="7"/>
    </row>
    <row r="9" spans="1:8" s="1" customFormat="1" ht="33" customHeight="1">
      <c r="A9" s="118" t="s">
        <v>11</v>
      </c>
      <c r="B9" s="118" t="s">
        <v>54</v>
      </c>
      <c r="C9" s="118" t="s">
        <v>47</v>
      </c>
      <c r="D9" s="124" t="s">
        <v>0</v>
      </c>
      <c r="E9" s="122" t="s">
        <v>1</v>
      </c>
      <c r="F9" s="123"/>
      <c r="H9" s="7"/>
    </row>
    <row r="10" spans="1:8" s="1" customFormat="1" ht="79.5" customHeight="1">
      <c r="A10" s="119"/>
      <c r="B10" s="119"/>
      <c r="C10" s="119"/>
      <c r="D10" s="125"/>
      <c r="E10" s="28" t="s">
        <v>48</v>
      </c>
      <c r="F10" s="21" t="s">
        <v>49</v>
      </c>
      <c r="H10" s="7"/>
    </row>
    <row r="11" spans="1:8" s="1" customFormat="1" ht="13.5" customHeight="1">
      <c r="A11" s="22">
        <v>1</v>
      </c>
      <c r="B11" s="23">
        <v>2</v>
      </c>
      <c r="C11" s="23">
        <v>3</v>
      </c>
      <c r="D11" s="34">
        <v>4</v>
      </c>
      <c r="E11" s="22">
        <v>5</v>
      </c>
      <c r="F11" s="22">
        <v>6</v>
      </c>
      <c r="H11" s="7"/>
    </row>
    <row r="12" spans="1:9" s="5" customFormat="1" ht="27.75" customHeight="1">
      <c r="A12" s="67">
        <v>10000000</v>
      </c>
      <c r="B12" s="42" t="s">
        <v>2</v>
      </c>
      <c r="C12" s="43">
        <f>D12+E12</f>
        <v>112041939</v>
      </c>
      <c r="D12" s="44">
        <f>D13+D21+D27</f>
        <v>111939939</v>
      </c>
      <c r="E12" s="44">
        <f>SUM(E13,E21,E42)</f>
        <v>102000</v>
      </c>
      <c r="F12" s="44"/>
      <c r="H12" s="12"/>
      <c r="I12" s="6"/>
    </row>
    <row r="13" spans="1:9" s="5" customFormat="1" ht="44.25" customHeight="1">
      <c r="A13" s="53">
        <v>11000000</v>
      </c>
      <c r="B13" s="45" t="s">
        <v>3</v>
      </c>
      <c r="C13" s="46">
        <f aca="true" t="shared" si="0" ref="C13:C89">D13+E13</f>
        <v>64942986</v>
      </c>
      <c r="D13" s="47">
        <f>D14+D19</f>
        <v>64942986</v>
      </c>
      <c r="E13" s="48"/>
      <c r="F13" s="48"/>
      <c r="H13" s="12"/>
      <c r="I13" s="27"/>
    </row>
    <row r="14" spans="1:9" s="5" customFormat="1" ht="26.25" customHeight="1">
      <c r="A14" s="54">
        <v>11010000</v>
      </c>
      <c r="B14" s="49" t="s">
        <v>36</v>
      </c>
      <c r="C14" s="50">
        <f t="shared" si="0"/>
        <v>64917986</v>
      </c>
      <c r="D14" s="51">
        <f>SUM(D15:D18)</f>
        <v>64917986</v>
      </c>
      <c r="E14" s="51"/>
      <c r="F14" s="51"/>
      <c r="H14" s="12"/>
      <c r="I14" s="24"/>
    </row>
    <row r="15" spans="1:8" s="5" customFormat="1" ht="66" customHeight="1">
      <c r="A15" s="54">
        <v>11010100</v>
      </c>
      <c r="B15" s="49" t="s">
        <v>23</v>
      </c>
      <c r="C15" s="50">
        <f t="shared" si="0"/>
        <v>51924386</v>
      </c>
      <c r="D15" s="51">
        <v>51924386</v>
      </c>
      <c r="E15" s="51"/>
      <c r="F15" s="51"/>
      <c r="H15" s="12"/>
    </row>
    <row r="16" spans="1:8" s="5" customFormat="1" ht="99" customHeight="1">
      <c r="A16" s="54">
        <v>11010200</v>
      </c>
      <c r="B16" s="49" t="s">
        <v>24</v>
      </c>
      <c r="C16" s="50">
        <f t="shared" si="0"/>
        <v>2283600</v>
      </c>
      <c r="D16" s="51">
        <v>2283600</v>
      </c>
      <c r="E16" s="51"/>
      <c r="F16" s="51"/>
      <c r="H16" s="12"/>
    </row>
    <row r="17" spans="1:8" s="5" customFormat="1" ht="65.25" customHeight="1">
      <c r="A17" s="66" t="s">
        <v>25</v>
      </c>
      <c r="B17" s="49" t="s">
        <v>26</v>
      </c>
      <c r="C17" s="50">
        <f t="shared" si="0"/>
        <v>7400000</v>
      </c>
      <c r="D17" s="51">
        <v>7400000</v>
      </c>
      <c r="E17" s="51"/>
      <c r="F17" s="51"/>
      <c r="H17" s="12"/>
    </row>
    <row r="18" spans="1:8" s="5" customFormat="1" ht="63" customHeight="1">
      <c r="A18" s="66" t="s">
        <v>27</v>
      </c>
      <c r="B18" s="49" t="s">
        <v>28</v>
      </c>
      <c r="C18" s="50">
        <f t="shared" si="0"/>
        <v>3310000</v>
      </c>
      <c r="D18" s="51">
        <v>3310000</v>
      </c>
      <c r="E18" s="51"/>
      <c r="F18" s="51"/>
      <c r="H18" s="12"/>
    </row>
    <row r="19" spans="1:9" s="5" customFormat="1" ht="25.5" customHeight="1">
      <c r="A19" s="67">
        <v>11020000</v>
      </c>
      <c r="B19" s="55" t="s">
        <v>4</v>
      </c>
      <c r="C19" s="43">
        <f t="shared" si="0"/>
        <v>25000</v>
      </c>
      <c r="D19" s="43">
        <f>D20</f>
        <v>25000</v>
      </c>
      <c r="E19" s="44"/>
      <c r="F19" s="44"/>
      <c r="H19" s="12"/>
      <c r="I19" s="24"/>
    </row>
    <row r="20" spans="1:9" s="5" customFormat="1" ht="42.75" customHeight="1">
      <c r="A20" s="54">
        <v>11020200</v>
      </c>
      <c r="B20" s="49" t="s">
        <v>15</v>
      </c>
      <c r="C20" s="50">
        <f t="shared" si="0"/>
        <v>25000</v>
      </c>
      <c r="D20" s="51">
        <v>25000</v>
      </c>
      <c r="E20" s="51"/>
      <c r="F20" s="51"/>
      <c r="H20" s="12"/>
      <c r="I20" s="24"/>
    </row>
    <row r="21" spans="1:8" s="5" customFormat="1" ht="27" customHeight="1">
      <c r="A21" s="37">
        <v>14000000</v>
      </c>
      <c r="B21" s="38" t="s">
        <v>59</v>
      </c>
      <c r="C21" s="43">
        <f>C26+C22+C24</f>
        <v>6665000</v>
      </c>
      <c r="D21" s="52">
        <f>D26+D22+D24</f>
        <v>6665000</v>
      </c>
      <c r="E21" s="52"/>
      <c r="F21" s="44"/>
      <c r="H21" s="12"/>
    </row>
    <row r="22" spans="1:8" s="5" customFormat="1" ht="27" customHeight="1">
      <c r="A22" s="37">
        <v>14020000</v>
      </c>
      <c r="B22" s="38" t="s">
        <v>98</v>
      </c>
      <c r="C22" s="43">
        <f>D22+E22</f>
        <v>1000000</v>
      </c>
      <c r="D22" s="43">
        <f>D23</f>
        <v>1000000</v>
      </c>
      <c r="E22" s="52"/>
      <c r="F22" s="44"/>
      <c r="H22" s="12"/>
    </row>
    <row r="23" spans="1:8" s="5" customFormat="1" ht="27" customHeight="1">
      <c r="A23" s="39">
        <v>14021900</v>
      </c>
      <c r="B23" s="40" t="s">
        <v>99</v>
      </c>
      <c r="C23" s="50">
        <f>D23+E23</f>
        <v>1000000</v>
      </c>
      <c r="D23" s="50">
        <v>1000000</v>
      </c>
      <c r="E23" s="52"/>
      <c r="F23" s="44"/>
      <c r="H23" s="12"/>
    </row>
    <row r="24" spans="1:8" s="5" customFormat="1" ht="62.25" customHeight="1">
      <c r="A24" s="37">
        <v>14030000</v>
      </c>
      <c r="B24" s="38" t="s">
        <v>100</v>
      </c>
      <c r="C24" s="43">
        <f>D24+E24</f>
        <v>3500000</v>
      </c>
      <c r="D24" s="43">
        <f>D25</f>
        <v>3500000</v>
      </c>
      <c r="E24" s="52"/>
      <c r="F24" s="44"/>
      <c r="H24" s="12"/>
    </row>
    <row r="25" spans="1:8" s="5" customFormat="1" ht="43.5" customHeight="1">
      <c r="A25" s="39">
        <v>14031900</v>
      </c>
      <c r="B25" s="40" t="s">
        <v>99</v>
      </c>
      <c r="C25" s="50">
        <f>D25+E25</f>
        <v>3500000</v>
      </c>
      <c r="D25" s="50">
        <v>3500000</v>
      </c>
      <c r="E25" s="52"/>
      <c r="F25" s="44"/>
      <c r="H25" s="12"/>
    </row>
    <row r="26" spans="1:8" s="5" customFormat="1" ht="60.75" customHeight="1">
      <c r="A26" s="39">
        <v>14040000</v>
      </c>
      <c r="B26" s="40" t="s">
        <v>60</v>
      </c>
      <c r="C26" s="50">
        <f t="shared" si="0"/>
        <v>2165000</v>
      </c>
      <c r="D26" s="51">
        <v>2165000</v>
      </c>
      <c r="E26" s="51"/>
      <c r="F26" s="51"/>
      <c r="H26" s="12"/>
    </row>
    <row r="27" spans="1:8" s="5" customFormat="1" ht="60.75" customHeight="1">
      <c r="A27" s="37">
        <v>18000000</v>
      </c>
      <c r="B27" s="38" t="s">
        <v>126</v>
      </c>
      <c r="C27" s="43">
        <f t="shared" si="0"/>
        <v>40331953</v>
      </c>
      <c r="D27" s="44">
        <f>D28+D38</f>
        <v>40331953</v>
      </c>
      <c r="E27" s="44"/>
      <c r="F27" s="44"/>
      <c r="H27" s="12"/>
    </row>
    <row r="28" spans="1:8" s="5" customFormat="1" ht="25.5" customHeight="1">
      <c r="A28" s="37">
        <v>18010000</v>
      </c>
      <c r="B28" s="38" t="s">
        <v>61</v>
      </c>
      <c r="C28" s="43">
        <f t="shared" si="0"/>
        <v>23386953</v>
      </c>
      <c r="D28" s="44">
        <f>D29+D30+D31+D32+D33+D34+D35+D36+D37</f>
        <v>23386953</v>
      </c>
      <c r="E28" s="51"/>
      <c r="F28" s="51"/>
      <c r="H28" s="12"/>
    </row>
    <row r="29" spans="1:8" s="5" customFormat="1" ht="78" customHeight="1">
      <c r="A29" s="39">
        <v>18010100</v>
      </c>
      <c r="B29" s="40" t="s">
        <v>62</v>
      </c>
      <c r="C29" s="50">
        <f t="shared" si="0"/>
        <v>28453</v>
      </c>
      <c r="D29" s="51">
        <v>28453</v>
      </c>
      <c r="E29" s="44"/>
      <c r="F29" s="44"/>
      <c r="H29" s="12"/>
    </row>
    <row r="30" spans="1:8" s="5" customFormat="1" ht="80.25" customHeight="1">
      <c r="A30" s="39">
        <v>18010200</v>
      </c>
      <c r="B30" s="40" t="s">
        <v>63</v>
      </c>
      <c r="C30" s="50">
        <f t="shared" si="0"/>
        <v>127000</v>
      </c>
      <c r="D30" s="51">
        <v>127000</v>
      </c>
      <c r="E30" s="51"/>
      <c r="F30" s="51"/>
      <c r="H30" s="12"/>
    </row>
    <row r="31" spans="1:8" s="5" customFormat="1" ht="80.25" customHeight="1">
      <c r="A31" s="39">
        <v>18010300</v>
      </c>
      <c r="B31" s="40" t="s">
        <v>64</v>
      </c>
      <c r="C31" s="50">
        <f t="shared" si="0"/>
        <v>2100000</v>
      </c>
      <c r="D31" s="51">
        <v>2100000</v>
      </c>
      <c r="E31" s="51"/>
      <c r="F31" s="51"/>
      <c r="H31" s="12"/>
    </row>
    <row r="32" spans="1:8" s="5" customFormat="1" ht="80.25" customHeight="1">
      <c r="A32" s="39">
        <v>18010400</v>
      </c>
      <c r="B32" s="40" t="s">
        <v>65</v>
      </c>
      <c r="C32" s="50">
        <f t="shared" si="0"/>
        <v>1995000</v>
      </c>
      <c r="D32" s="51">
        <v>1995000</v>
      </c>
      <c r="E32" s="51"/>
      <c r="F32" s="51"/>
      <c r="H32" s="12"/>
    </row>
    <row r="33" spans="1:8" s="5" customFormat="1" ht="32.25" customHeight="1">
      <c r="A33" s="39">
        <v>18010500</v>
      </c>
      <c r="B33" s="40" t="s">
        <v>66</v>
      </c>
      <c r="C33" s="50">
        <f t="shared" si="0"/>
        <v>1350000</v>
      </c>
      <c r="D33" s="51">
        <v>1350000</v>
      </c>
      <c r="E33" s="51"/>
      <c r="F33" s="51"/>
      <c r="G33" s="72"/>
      <c r="H33" s="12"/>
    </row>
    <row r="34" spans="1:8" s="5" customFormat="1" ht="32.25" customHeight="1">
      <c r="A34" s="39">
        <v>18010600</v>
      </c>
      <c r="B34" s="40" t="s">
        <v>67</v>
      </c>
      <c r="C34" s="50">
        <f t="shared" si="0"/>
        <v>6680000</v>
      </c>
      <c r="D34" s="51">
        <v>6680000</v>
      </c>
      <c r="E34" s="51"/>
      <c r="F34" s="51"/>
      <c r="H34" s="12"/>
    </row>
    <row r="35" spans="1:8" s="5" customFormat="1" ht="32.25" customHeight="1">
      <c r="A35" s="39">
        <v>18010700</v>
      </c>
      <c r="B35" s="40" t="s">
        <v>68</v>
      </c>
      <c r="C35" s="50">
        <f t="shared" si="0"/>
        <v>8400000</v>
      </c>
      <c r="D35" s="51">
        <v>8400000</v>
      </c>
      <c r="E35" s="51"/>
      <c r="F35" s="51"/>
      <c r="H35" s="12"/>
    </row>
    <row r="36" spans="1:8" s="5" customFormat="1" ht="32.25" customHeight="1">
      <c r="A36" s="39">
        <v>18010900</v>
      </c>
      <c r="B36" s="40" t="s">
        <v>69</v>
      </c>
      <c r="C36" s="50">
        <f t="shared" si="0"/>
        <v>2656500</v>
      </c>
      <c r="D36" s="51">
        <v>2656500</v>
      </c>
      <c r="E36" s="51"/>
      <c r="F36" s="51"/>
      <c r="H36" s="12"/>
    </row>
    <row r="37" spans="1:8" s="5" customFormat="1" ht="32.25" customHeight="1">
      <c r="A37" s="39">
        <v>18011100</v>
      </c>
      <c r="B37" s="40" t="s">
        <v>70</v>
      </c>
      <c r="C37" s="50">
        <f t="shared" si="0"/>
        <v>50000</v>
      </c>
      <c r="D37" s="51">
        <v>50000</v>
      </c>
      <c r="E37" s="51"/>
      <c r="F37" s="51"/>
      <c r="H37" s="12"/>
    </row>
    <row r="38" spans="1:8" s="5" customFormat="1" ht="25.5" customHeight="1">
      <c r="A38" s="37">
        <v>18050000</v>
      </c>
      <c r="B38" s="38" t="s">
        <v>71</v>
      </c>
      <c r="C38" s="71">
        <f t="shared" si="0"/>
        <v>16945000</v>
      </c>
      <c r="D38" s="44">
        <f>D39+D40+D41</f>
        <v>16945000</v>
      </c>
      <c r="E38" s="51"/>
      <c r="F38" s="51"/>
      <c r="H38" s="12"/>
    </row>
    <row r="39" spans="1:8" s="5" customFormat="1" ht="21.75" customHeight="1">
      <c r="A39" s="39">
        <v>18050300</v>
      </c>
      <c r="B39" s="40" t="s">
        <v>72</v>
      </c>
      <c r="C39" s="70">
        <f t="shared" si="0"/>
        <v>1255000</v>
      </c>
      <c r="D39" s="51">
        <v>1255000</v>
      </c>
      <c r="E39" s="51"/>
      <c r="F39" s="51"/>
      <c r="H39" s="12"/>
    </row>
    <row r="40" spans="1:8" s="5" customFormat="1" ht="22.5" customHeight="1">
      <c r="A40" s="39">
        <v>18050400</v>
      </c>
      <c r="B40" s="40" t="s">
        <v>73</v>
      </c>
      <c r="C40" s="70">
        <f t="shared" si="0"/>
        <v>8900000</v>
      </c>
      <c r="D40" s="51">
        <v>8900000</v>
      </c>
      <c r="E40" s="51"/>
      <c r="F40" s="51"/>
      <c r="H40" s="12"/>
    </row>
    <row r="41" spans="1:8" s="5" customFormat="1" ht="100.5" customHeight="1">
      <c r="A41" s="39">
        <v>18050500</v>
      </c>
      <c r="B41" s="40" t="s">
        <v>74</v>
      </c>
      <c r="C41" s="70">
        <f t="shared" si="0"/>
        <v>6790000</v>
      </c>
      <c r="D41" s="51">
        <v>6790000</v>
      </c>
      <c r="E41" s="51"/>
      <c r="F41" s="51"/>
      <c r="H41" s="12"/>
    </row>
    <row r="42" spans="1:8" s="5" customFormat="1" ht="24" customHeight="1">
      <c r="A42" s="53">
        <v>19000000</v>
      </c>
      <c r="B42" s="53" t="s">
        <v>14</v>
      </c>
      <c r="C42" s="50">
        <f t="shared" si="0"/>
        <v>102000</v>
      </c>
      <c r="D42" s="48"/>
      <c r="E42" s="48">
        <f>SUM(E43)</f>
        <v>102000</v>
      </c>
      <c r="F42" s="48"/>
      <c r="H42" s="12"/>
    </row>
    <row r="43" spans="1:9" s="5" customFormat="1" ht="21" customHeight="1">
      <c r="A43" s="54">
        <v>19010000</v>
      </c>
      <c r="B43" s="54" t="s">
        <v>13</v>
      </c>
      <c r="C43" s="50">
        <f t="shared" si="0"/>
        <v>102000</v>
      </c>
      <c r="D43" s="51"/>
      <c r="E43" s="51">
        <f>E44+E45+E46</f>
        <v>102000</v>
      </c>
      <c r="F43" s="51"/>
      <c r="H43" s="12"/>
      <c r="I43" s="24"/>
    </row>
    <row r="44" spans="1:8" s="5" customFormat="1" ht="99.75" customHeight="1">
      <c r="A44" s="68">
        <v>19010100</v>
      </c>
      <c r="B44" s="49" t="s">
        <v>56</v>
      </c>
      <c r="C44" s="50">
        <f t="shared" si="0"/>
        <v>43000</v>
      </c>
      <c r="D44" s="51"/>
      <c r="E44" s="51">
        <v>43000</v>
      </c>
      <c r="F44" s="51"/>
      <c r="H44" s="12"/>
    </row>
    <row r="45" spans="1:8" s="5" customFormat="1" ht="41.25" customHeight="1">
      <c r="A45" s="68">
        <v>19010200</v>
      </c>
      <c r="B45" s="49" t="s">
        <v>21</v>
      </c>
      <c r="C45" s="50">
        <f t="shared" si="0"/>
        <v>2400</v>
      </c>
      <c r="D45" s="51"/>
      <c r="E45" s="51">
        <v>2400</v>
      </c>
      <c r="F45" s="51"/>
      <c r="H45" s="12"/>
    </row>
    <row r="46" spans="1:8" s="5" customFormat="1" ht="81" customHeight="1">
      <c r="A46" s="68">
        <v>19010300</v>
      </c>
      <c r="B46" s="49" t="s">
        <v>16</v>
      </c>
      <c r="C46" s="50">
        <f t="shared" si="0"/>
        <v>56600</v>
      </c>
      <c r="D46" s="51"/>
      <c r="E46" s="51">
        <v>56600</v>
      </c>
      <c r="F46" s="51"/>
      <c r="H46" s="12"/>
    </row>
    <row r="47" spans="1:8" s="5" customFormat="1" ht="30" customHeight="1">
      <c r="A47" s="67">
        <v>20000000</v>
      </c>
      <c r="B47" s="55" t="s">
        <v>5</v>
      </c>
      <c r="C47" s="43">
        <f t="shared" si="0"/>
        <v>4049861</v>
      </c>
      <c r="D47" s="44">
        <f>D49+D51+D63</f>
        <v>502247</v>
      </c>
      <c r="E47" s="43">
        <f>SUM(E48+E63+E66+E50)</f>
        <v>3547614</v>
      </c>
      <c r="F47" s="44"/>
      <c r="H47" s="12"/>
    </row>
    <row r="48" spans="1:8" s="5" customFormat="1" ht="36.75" customHeight="1">
      <c r="A48" s="54">
        <v>21000000</v>
      </c>
      <c r="B48" s="49" t="s">
        <v>22</v>
      </c>
      <c r="C48" s="50">
        <f t="shared" si="0"/>
        <v>13000</v>
      </c>
      <c r="D48" s="51">
        <f>SUM(D49)</f>
        <v>13000</v>
      </c>
      <c r="E48" s="51"/>
      <c r="F48" s="44"/>
      <c r="H48" s="12"/>
    </row>
    <row r="49" spans="1:9" s="5" customFormat="1" ht="30" customHeight="1">
      <c r="A49" s="37">
        <v>21080000</v>
      </c>
      <c r="B49" s="38" t="s">
        <v>75</v>
      </c>
      <c r="C49" s="50">
        <f t="shared" si="0"/>
        <v>13000</v>
      </c>
      <c r="D49" s="51">
        <f>SUM(D50)</f>
        <v>13000</v>
      </c>
      <c r="E49" s="51"/>
      <c r="F49" s="44"/>
      <c r="H49" s="12"/>
      <c r="I49" s="24"/>
    </row>
    <row r="50" spans="1:8" s="5" customFormat="1" ht="30.75" customHeight="1">
      <c r="A50" s="39">
        <v>21081100</v>
      </c>
      <c r="B50" s="40" t="s">
        <v>76</v>
      </c>
      <c r="C50" s="50">
        <f t="shared" si="0"/>
        <v>13000</v>
      </c>
      <c r="D50" s="51">
        <v>13000</v>
      </c>
      <c r="E50" s="51"/>
      <c r="F50" s="44"/>
      <c r="H50" s="12"/>
    </row>
    <row r="51" spans="1:8" s="5" customFormat="1" ht="46.5" customHeight="1">
      <c r="A51" s="54">
        <v>22000000</v>
      </c>
      <c r="B51" s="55" t="s">
        <v>17</v>
      </c>
      <c r="C51" s="50">
        <f>D51+E51</f>
        <v>414247</v>
      </c>
      <c r="D51" s="51">
        <f>D52+D58+D60</f>
        <v>414247</v>
      </c>
      <c r="E51" s="51"/>
      <c r="F51" s="51"/>
      <c r="H51" s="12"/>
    </row>
    <row r="52" spans="1:8" s="5" customFormat="1" ht="22.5" customHeight="1">
      <c r="A52" s="68" t="s">
        <v>92</v>
      </c>
      <c r="B52" s="56" t="s">
        <v>29</v>
      </c>
      <c r="C52" s="50">
        <f>D52+E52</f>
        <v>380000</v>
      </c>
      <c r="D52" s="51">
        <f>D54+D57+D53</f>
        <v>380000</v>
      </c>
      <c r="E52" s="44"/>
      <c r="F52" s="44"/>
      <c r="H52" s="12"/>
    </row>
    <row r="53" spans="1:8" s="5" customFormat="1" ht="59.25" customHeight="1">
      <c r="A53" s="68">
        <v>22010300</v>
      </c>
      <c r="B53" s="97" t="s">
        <v>93</v>
      </c>
      <c r="C53" s="50">
        <f>D53</f>
        <v>60000</v>
      </c>
      <c r="D53" s="51">
        <v>60000</v>
      </c>
      <c r="E53" s="44"/>
      <c r="F53" s="44"/>
      <c r="H53" s="12"/>
    </row>
    <row r="54" spans="1:8" s="5" customFormat="1" ht="45" customHeight="1">
      <c r="A54" s="39">
        <v>22012500</v>
      </c>
      <c r="B54" s="40" t="s">
        <v>77</v>
      </c>
      <c r="C54" s="50">
        <f t="shared" si="0"/>
        <v>20000</v>
      </c>
      <c r="D54" s="51">
        <v>20000</v>
      </c>
      <c r="E54" s="51"/>
      <c r="F54" s="51"/>
      <c r="H54" s="12"/>
    </row>
    <row r="55" spans="1:8" s="5" customFormat="1" ht="63" customHeight="1" hidden="1">
      <c r="A55" s="39">
        <v>22012600</v>
      </c>
      <c r="B55" s="40" t="s">
        <v>78</v>
      </c>
      <c r="C55" s="50">
        <f t="shared" si="0"/>
        <v>0</v>
      </c>
      <c r="D55" s="51"/>
      <c r="E55" s="51"/>
      <c r="F55" s="51"/>
      <c r="H55" s="12"/>
    </row>
    <row r="56" spans="1:8" s="5" customFormat="1" ht="63" customHeight="1" hidden="1">
      <c r="A56" s="54" t="s">
        <v>18</v>
      </c>
      <c r="B56" s="49" t="s">
        <v>19</v>
      </c>
      <c r="C56" s="50">
        <f t="shared" si="0"/>
        <v>0</v>
      </c>
      <c r="D56" s="51"/>
      <c r="E56" s="51"/>
      <c r="F56" s="51"/>
      <c r="H56" s="12"/>
    </row>
    <row r="57" spans="1:8" s="5" customFormat="1" ht="39" customHeight="1">
      <c r="A57" s="39">
        <v>22012600</v>
      </c>
      <c r="B57" s="40" t="s">
        <v>78</v>
      </c>
      <c r="C57" s="50">
        <f t="shared" si="0"/>
        <v>300000</v>
      </c>
      <c r="D57" s="51">
        <v>300000</v>
      </c>
      <c r="E57" s="51"/>
      <c r="F57" s="51"/>
      <c r="H57" s="12"/>
    </row>
    <row r="58" spans="1:8" s="5" customFormat="1" ht="66" customHeight="1">
      <c r="A58" s="54">
        <v>22080000</v>
      </c>
      <c r="B58" s="49" t="s">
        <v>20</v>
      </c>
      <c r="C58" s="50">
        <f t="shared" si="0"/>
        <v>16247</v>
      </c>
      <c r="D58" s="51">
        <f>D59</f>
        <v>16247</v>
      </c>
      <c r="E58" s="51"/>
      <c r="F58" s="51"/>
      <c r="H58" s="12"/>
    </row>
    <row r="59" spans="1:8" s="5" customFormat="1" ht="80.25" customHeight="1">
      <c r="A59" s="54">
        <v>22080400</v>
      </c>
      <c r="B59" s="49" t="s">
        <v>143</v>
      </c>
      <c r="C59" s="50">
        <f t="shared" si="0"/>
        <v>16247</v>
      </c>
      <c r="D59" s="51">
        <v>16247</v>
      </c>
      <c r="E59" s="51"/>
      <c r="F59" s="51"/>
      <c r="H59" s="12"/>
    </row>
    <row r="60" spans="1:8" s="5" customFormat="1" ht="31.5" customHeight="1">
      <c r="A60" s="37">
        <v>22090000</v>
      </c>
      <c r="B60" s="38" t="s">
        <v>79</v>
      </c>
      <c r="C60" s="50">
        <f t="shared" si="0"/>
        <v>18000</v>
      </c>
      <c r="D60" s="51">
        <f>D61+D62</f>
        <v>18000</v>
      </c>
      <c r="E60" s="51"/>
      <c r="F60" s="51"/>
      <c r="H60" s="12"/>
    </row>
    <row r="61" spans="1:8" s="5" customFormat="1" ht="77.25" customHeight="1">
      <c r="A61" s="39">
        <v>22090100</v>
      </c>
      <c r="B61" s="40" t="s">
        <v>80</v>
      </c>
      <c r="C61" s="50">
        <f t="shared" si="0"/>
        <v>11000</v>
      </c>
      <c r="D61" s="51">
        <v>11000</v>
      </c>
      <c r="E61" s="51"/>
      <c r="F61" s="51"/>
      <c r="H61" s="12"/>
    </row>
    <row r="62" spans="1:8" s="5" customFormat="1" ht="68.25" customHeight="1">
      <c r="A62" s="39">
        <v>22090400</v>
      </c>
      <c r="B62" s="40" t="s">
        <v>81</v>
      </c>
      <c r="C62" s="50">
        <f t="shared" si="0"/>
        <v>7000</v>
      </c>
      <c r="D62" s="51">
        <v>7000</v>
      </c>
      <c r="E62" s="51"/>
      <c r="F62" s="51"/>
      <c r="H62" s="12"/>
    </row>
    <row r="63" spans="1:8" s="5" customFormat="1" ht="27" customHeight="1">
      <c r="A63" s="54">
        <v>24000000</v>
      </c>
      <c r="B63" s="49" t="s">
        <v>6</v>
      </c>
      <c r="C63" s="50">
        <f t="shared" si="0"/>
        <v>75000</v>
      </c>
      <c r="D63" s="51">
        <f>D64</f>
        <v>75000</v>
      </c>
      <c r="E63" s="51"/>
      <c r="F63" s="51"/>
      <c r="H63" s="12"/>
    </row>
    <row r="64" spans="1:8" s="5" customFormat="1" ht="24.75" customHeight="1">
      <c r="A64" s="54">
        <v>24060000</v>
      </c>
      <c r="B64" s="49" t="s">
        <v>12</v>
      </c>
      <c r="C64" s="50">
        <f t="shared" si="0"/>
        <v>75000</v>
      </c>
      <c r="D64" s="51">
        <f>D65</f>
        <v>75000</v>
      </c>
      <c r="E64" s="51"/>
      <c r="F64" s="51"/>
      <c r="H64" s="12"/>
    </row>
    <row r="65" spans="1:8" s="5" customFormat="1" ht="29.25" customHeight="1">
      <c r="A65" s="39">
        <v>24060300</v>
      </c>
      <c r="B65" s="40" t="s">
        <v>75</v>
      </c>
      <c r="C65" s="50">
        <f t="shared" si="0"/>
        <v>75000</v>
      </c>
      <c r="D65" s="51">
        <v>75000</v>
      </c>
      <c r="E65" s="51"/>
      <c r="F65" s="51"/>
      <c r="H65" s="12"/>
    </row>
    <row r="66" spans="1:8" s="5" customFormat="1" ht="22.5" customHeight="1">
      <c r="A66" s="53">
        <v>25000000</v>
      </c>
      <c r="B66" s="45" t="s">
        <v>7</v>
      </c>
      <c r="C66" s="88">
        <f>D66+E66</f>
        <v>3547614</v>
      </c>
      <c r="D66" s="89"/>
      <c r="E66" s="58">
        <f>E67+E70</f>
        <v>3547614</v>
      </c>
      <c r="F66" s="51"/>
      <c r="H66" s="12"/>
    </row>
    <row r="67" spans="1:8" s="5" customFormat="1" ht="22.5" customHeight="1">
      <c r="A67" s="37">
        <v>25010000</v>
      </c>
      <c r="B67" s="38" t="s">
        <v>82</v>
      </c>
      <c r="C67" s="88">
        <f t="shared" si="0"/>
        <v>3247614</v>
      </c>
      <c r="D67" s="89"/>
      <c r="E67" s="58">
        <f>E68+E69</f>
        <v>3247614</v>
      </c>
      <c r="F67" s="51"/>
      <c r="H67" s="12"/>
    </row>
    <row r="68" spans="1:8" s="5" customFormat="1" ht="43.5" customHeight="1">
      <c r="A68" s="39">
        <v>25010100</v>
      </c>
      <c r="B68" s="40" t="s">
        <v>83</v>
      </c>
      <c r="C68" s="95">
        <f t="shared" si="0"/>
        <v>3232100</v>
      </c>
      <c r="D68" s="96"/>
      <c r="E68" s="86">
        <f>3312100-100000+20000</f>
        <v>3232100</v>
      </c>
      <c r="F68" s="51"/>
      <c r="H68" s="12"/>
    </row>
    <row r="69" spans="1:8" s="5" customFormat="1" ht="74.25" customHeight="1">
      <c r="A69" s="80">
        <v>25010300</v>
      </c>
      <c r="B69" s="81" t="s">
        <v>94</v>
      </c>
      <c r="C69" s="87">
        <f t="shared" si="0"/>
        <v>15514</v>
      </c>
      <c r="D69" s="96"/>
      <c r="E69" s="86">
        <v>15514</v>
      </c>
      <c r="F69" s="51"/>
      <c r="H69" s="12"/>
    </row>
    <row r="70" spans="1:8" s="5" customFormat="1" ht="42" customHeight="1">
      <c r="A70" s="91">
        <v>25020000</v>
      </c>
      <c r="B70" s="92" t="s">
        <v>96</v>
      </c>
      <c r="C70" s="57">
        <f aca="true" t="shared" si="1" ref="C70:C76">D70+E70</f>
        <v>300000</v>
      </c>
      <c r="D70" s="69"/>
      <c r="E70" s="58">
        <f>E71</f>
        <v>300000</v>
      </c>
      <c r="F70" s="51"/>
      <c r="H70" s="12"/>
    </row>
    <row r="71" spans="1:8" s="5" customFormat="1" ht="153" customHeight="1">
      <c r="A71" s="82">
        <v>25020200</v>
      </c>
      <c r="B71" s="83" t="s">
        <v>97</v>
      </c>
      <c r="C71" s="90">
        <f t="shared" si="1"/>
        <v>300000</v>
      </c>
      <c r="D71" s="69"/>
      <c r="E71" s="86">
        <v>300000</v>
      </c>
      <c r="F71" s="51"/>
      <c r="H71" s="12"/>
    </row>
    <row r="72" spans="1:8" s="5" customFormat="1" ht="42" customHeight="1">
      <c r="A72" s="37">
        <v>30000000</v>
      </c>
      <c r="B72" s="38" t="s">
        <v>111</v>
      </c>
      <c r="C72" s="100">
        <f t="shared" si="1"/>
        <v>304544</v>
      </c>
      <c r="D72" s="101"/>
      <c r="E72" s="102">
        <f aca="true" t="shared" si="2" ref="E72:F74">E73</f>
        <v>304544</v>
      </c>
      <c r="F72" s="102">
        <f t="shared" si="2"/>
        <v>304544</v>
      </c>
      <c r="H72" s="12"/>
    </row>
    <row r="73" spans="1:8" s="5" customFormat="1" ht="48.75" customHeight="1">
      <c r="A73" s="37">
        <v>33000000</v>
      </c>
      <c r="B73" s="38" t="s">
        <v>112</v>
      </c>
      <c r="C73" s="103">
        <f t="shared" si="1"/>
        <v>304544</v>
      </c>
      <c r="D73" s="104"/>
      <c r="E73" s="105">
        <f t="shared" si="2"/>
        <v>304544</v>
      </c>
      <c r="F73" s="105">
        <f t="shared" si="2"/>
        <v>304544</v>
      </c>
      <c r="H73" s="12"/>
    </row>
    <row r="74" spans="1:8" s="5" customFormat="1" ht="30.75" customHeight="1">
      <c r="A74" s="39">
        <v>33010000</v>
      </c>
      <c r="B74" s="40" t="s">
        <v>113</v>
      </c>
      <c r="C74" s="103">
        <f t="shared" si="1"/>
        <v>304544</v>
      </c>
      <c r="D74" s="104"/>
      <c r="E74" s="105">
        <f t="shared" si="2"/>
        <v>304544</v>
      </c>
      <c r="F74" s="105">
        <f t="shared" si="2"/>
        <v>304544</v>
      </c>
      <c r="H74" s="12"/>
    </row>
    <row r="75" spans="1:8" s="5" customFormat="1" ht="97.5" customHeight="1">
      <c r="A75" s="39">
        <v>33010100</v>
      </c>
      <c r="B75" s="40" t="s">
        <v>114</v>
      </c>
      <c r="C75" s="103">
        <f t="shared" si="1"/>
        <v>304544</v>
      </c>
      <c r="D75" s="104"/>
      <c r="E75" s="105">
        <f>7000+14000+165000+118544</f>
        <v>304544</v>
      </c>
      <c r="F75" s="105">
        <f>7000+14000+165000+118544</f>
        <v>304544</v>
      </c>
      <c r="H75" s="12"/>
    </row>
    <row r="76" spans="1:9" s="5" customFormat="1" ht="42.75" customHeight="1">
      <c r="A76" s="93"/>
      <c r="B76" s="94" t="s">
        <v>51</v>
      </c>
      <c r="C76" s="57">
        <f t="shared" si="1"/>
        <v>116396344</v>
      </c>
      <c r="D76" s="58">
        <f>D12+D47</f>
        <v>112442186</v>
      </c>
      <c r="E76" s="58">
        <f>E12+E47+E72</f>
        <v>3954158</v>
      </c>
      <c r="F76" s="58">
        <f>F12+F47+F72</f>
        <v>304544</v>
      </c>
      <c r="H76" s="12"/>
      <c r="I76" s="24"/>
    </row>
    <row r="77" spans="1:9" s="5" customFormat="1" ht="34.5" customHeight="1">
      <c r="A77" s="67">
        <v>40000000</v>
      </c>
      <c r="B77" s="55" t="s">
        <v>8</v>
      </c>
      <c r="C77" s="111">
        <f t="shared" si="0"/>
        <v>82929837.32</v>
      </c>
      <c r="D77" s="110">
        <f>SUM(D78)</f>
        <v>82929837.32</v>
      </c>
      <c r="E77" s="44"/>
      <c r="F77" s="44"/>
      <c r="H77" s="12"/>
      <c r="I77" s="4"/>
    </row>
    <row r="78" spans="1:8" s="5" customFormat="1" ht="21" customHeight="1">
      <c r="A78" s="54">
        <v>41000000</v>
      </c>
      <c r="B78" s="49" t="s">
        <v>9</v>
      </c>
      <c r="C78" s="106">
        <f t="shared" si="0"/>
        <v>82929837.32</v>
      </c>
      <c r="D78" s="107">
        <f>D79+D81+D96+D8+D94</f>
        <v>82929837.32</v>
      </c>
      <c r="E78" s="51"/>
      <c r="F78" s="51"/>
      <c r="H78" s="12"/>
    </row>
    <row r="79" spans="1:8" s="5" customFormat="1" ht="36.75" customHeight="1">
      <c r="A79" s="53">
        <v>41020000</v>
      </c>
      <c r="B79" s="59" t="s">
        <v>39</v>
      </c>
      <c r="C79" s="46">
        <f t="shared" si="0"/>
        <v>6026000</v>
      </c>
      <c r="D79" s="47">
        <f>D80</f>
        <v>6026000</v>
      </c>
      <c r="E79" s="44"/>
      <c r="F79" s="44"/>
      <c r="H79" s="12"/>
    </row>
    <row r="80" spans="1:8" s="5" customFormat="1" ht="19.5" customHeight="1">
      <c r="A80" s="54">
        <v>41020100</v>
      </c>
      <c r="B80" s="49" t="s">
        <v>30</v>
      </c>
      <c r="C80" s="50">
        <f t="shared" si="0"/>
        <v>6026000</v>
      </c>
      <c r="D80" s="51">
        <v>6026000</v>
      </c>
      <c r="E80" s="51"/>
      <c r="F80" s="51"/>
      <c r="H80" s="12"/>
    </row>
    <row r="81" spans="1:8" s="5" customFormat="1" ht="42" customHeight="1">
      <c r="A81" s="53">
        <v>41030000</v>
      </c>
      <c r="B81" s="45" t="s">
        <v>40</v>
      </c>
      <c r="C81" s="46">
        <f t="shared" si="0"/>
        <v>66103648</v>
      </c>
      <c r="D81" s="47">
        <f>SUM(D82:D93)</f>
        <v>66103648</v>
      </c>
      <c r="E81" s="47"/>
      <c r="F81" s="44"/>
      <c r="H81" s="12"/>
    </row>
    <row r="82" spans="1:8" s="5" customFormat="1" ht="264.75" customHeight="1" hidden="1">
      <c r="A82" s="54" t="s">
        <v>31</v>
      </c>
      <c r="B82" s="49" t="s">
        <v>53</v>
      </c>
      <c r="C82" s="50">
        <f t="shared" si="0"/>
        <v>0</v>
      </c>
      <c r="D82" s="51"/>
      <c r="E82" s="44"/>
      <c r="F82" s="44"/>
      <c r="H82" s="12"/>
    </row>
    <row r="83" spans="1:8" s="5" customFormat="1" ht="286.5" customHeight="1" hidden="1">
      <c r="A83" s="54" t="s">
        <v>32</v>
      </c>
      <c r="B83" s="49" t="s">
        <v>44</v>
      </c>
      <c r="C83" s="50">
        <f t="shared" si="0"/>
        <v>0</v>
      </c>
      <c r="D83" s="51"/>
      <c r="E83" s="44"/>
      <c r="F83" s="44"/>
      <c r="H83" s="12"/>
    </row>
    <row r="84" spans="1:8" s="5" customFormat="1" ht="79.5" customHeight="1" hidden="1">
      <c r="A84" s="54" t="s">
        <v>33</v>
      </c>
      <c r="B84" s="49" t="s">
        <v>41</v>
      </c>
      <c r="C84" s="50">
        <f t="shared" si="0"/>
        <v>0</v>
      </c>
      <c r="D84" s="51"/>
      <c r="E84" s="44"/>
      <c r="F84" s="44"/>
      <c r="H84" s="12"/>
    </row>
    <row r="85" spans="1:8" s="5" customFormat="1" ht="80.25" customHeight="1" hidden="1">
      <c r="A85" s="54">
        <v>41032600</v>
      </c>
      <c r="B85" s="49" t="s">
        <v>38</v>
      </c>
      <c r="C85" s="50">
        <f t="shared" si="0"/>
        <v>0</v>
      </c>
      <c r="D85" s="51"/>
      <c r="E85" s="44"/>
      <c r="F85" s="44"/>
      <c r="H85" s="12"/>
    </row>
    <row r="86" spans="1:8" s="5" customFormat="1" ht="84" customHeight="1" hidden="1">
      <c r="A86" s="54">
        <v>41033300</v>
      </c>
      <c r="B86" s="49" t="s">
        <v>46</v>
      </c>
      <c r="C86" s="50">
        <f t="shared" si="0"/>
        <v>0</v>
      </c>
      <c r="D86" s="51"/>
      <c r="E86" s="44"/>
      <c r="F86" s="44"/>
      <c r="H86" s="12"/>
    </row>
    <row r="87" spans="1:8" s="5" customFormat="1" ht="60.75" customHeight="1" hidden="1">
      <c r="A87" s="54">
        <v>41033500</v>
      </c>
      <c r="B87" s="49" t="s">
        <v>45</v>
      </c>
      <c r="C87" s="50">
        <f t="shared" si="0"/>
        <v>0</v>
      </c>
      <c r="D87" s="51"/>
      <c r="E87" s="44"/>
      <c r="F87" s="44"/>
      <c r="H87" s="12"/>
    </row>
    <row r="88" spans="1:8" s="11" customFormat="1" ht="62.25" customHeight="1" hidden="1">
      <c r="A88" s="54">
        <v>41033600</v>
      </c>
      <c r="B88" s="49" t="s">
        <v>37</v>
      </c>
      <c r="C88" s="50">
        <f t="shared" si="0"/>
        <v>0</v>
      </c>
      <c r="D88" s="51"/>
      <c r="E88" s="44"/>
      <c r="F88" s="44"/>
      <c r="G88" s="5"/>
      <c r="H88" s="25"/>
    </row>
    <row r="89" spans="1:8" s="11" customFormat="1" ht="84.75" customHeight="1" hidden="1">
      <c r="A89" s="54" t="s">
        <v>34</v>
      </c>
      <c r="B89" s="49" t="s">
        <v>42</v>
      </c>
      <c r="C89" s="50">
        <f t="shared" si="0"/>
        <v>0</v>
      </c>
      <c r="D89" s="51"/>
      <c r="E89" s="44"/>
      <c r="F89" s="44"/>
      <c r="G89" s="5"/>
      <c r="H89" s="25"/>
    </row>
    <row r="90" spans="1:8" s="11" customFormat="1" ht="36.75" customHeight="1">
      <c r="A90" s="54">
        <v>41033900</v>
      </c>
      <c r="B90" s="49" t="s">
        <v>43</v>
      </c>
      <c r="C90" s="50">
        <f aca="true" t="shared" si="3" ref="C90:C96">D90+E90</f>
        <v>63898000</v>
      </c>
      <c r="D90" s="51">
        <v>63898000</v>
      </c>
      <c r="E90" s="44"/>
      <c r="F90" s="44"/>
      <c r="G90" s="5"/>
      <c r="H90" s="25"/>
    </row>
    <row r="91" spans="1:8" s="5" customFormat="1" ht="222" customHeight="1" hidden="1">
      <c r="A91" s="54" t="s">
        <v>35</v>
      </c>
      <c r="B91" s="49" t="s">
        <v>52</v>
      </c>
      <c r="C91" s="50">
        <f t="shared" si="3"/>
        <v>0</v>
      </c>
      <c r="D91" s="51"/>
      <c r="E91" s="44"/>
      <c r="F91" s="44"/>
      <c r="H91" s="12"/>
    </row>
    <row r="92" spans="1:8" s="5" customFormat="1" ht="71.25" customHeight="1">
      <c r="A92" s="54">
        <v>41034500</v>
      </c>
      <c r="B92" s="49" t="s">
        <v>123</v>
      </c>
      <c r="C92" s="50">
        <f t="shared" si="3"/>
        <v>900000</v>
      </c>
      <c r="D92" s="51">
        <v>900000</v>
      </c>
      <c r="E92" s="44"/>
      <c r="F92" s="44"/>
      <c r="H92" s="12"/>
    </row>
    <row r="93" spans="1:8" s="5" customFormat="1" ht="78" customHeight="1">
      <c r="A93" s="112">
        <v>41035500</v>
      </c>
      <c r="B93" s="113" t="s">
        <v>127</v>
      </c>
      <c r="C93" s="50">
        <f t="shared" si="3"/>
        <v>1305648</v>
      </c>
      <c r="D93" s="51">
        <v>1305648</v>
      </c>
      <c r="E93" s="44"/>
      <c r="F93" s="44"/>
      <c r="H93" s="12"/>
    </row>
    <row r="94" spans="1:8" s="5" customFormat="1" ht="45" customHeight="1">
      <c r="A94" s="67">
        <v>41040000</v>
      </c>
      <c r="B94" s="55" t="s">
        <v>101</v>
      </c>
      <c r="C94" s="43">
        <f t="shared" si="3"/>
        <v>2534900</v>
      </c>
      <c r="D94" s="44">
        <f>D95</f>
        <v>2534900</v>
      </c>
      <c r="E94" s="44"/>
      <c r="F94" s="44"/>
      <c r="H94" s="12"/>
    </row>
    <row r="95" spans="1:8" s="5" customFormat="1" ht="93.75" customHeight="1">
      <c r="A95" s="54">
        <v>41040200</v>
      </c>
      <c r="B95" s="49" t="s">
        <v>102</v>
      </c>
      <c r="C95" s="50">
        <f t="shared" si="3"/>
        <v>2534900</v>
      </c>
      <c r="D95" s="51">
        <v>2534900</v>
      </c>
      <c r="E95" s="44"/>
      <c r="F95" s="44"/>
      <c r="H95" s="12"/>
    </row>
    <row r="96" spans="1:8" s="5" customFormat="1" ht="45.75" customHeight="1">
      <c r="A96" s="37">
        <v>41050000</v>
      </c>
      <c r="B96" s="41" t="s">
        <v>84</v>
      </c>
      <c r="C96" s="106">
        <f t="shared" si="3"/>
        <v>8265289.32</v>
      </c>
      <c r="D96" s="107">
        <f>D97+D98+D101+D106+D100+D99</f>
        <v>8265289.32</v>
      </c>
      <c r="E96" s="44"/>
      <c r="F96" s="44"/>
      <c r="H96" s="12"/>
    </row>
    <row r="97" spans="1:8" s="5" customFormat="1" ht="62.25" customHeight="1">
      <c r="A97" s="39">
        <v>41051000</v>
      </c>
      <c r="B97" s="60" t="s">
        <v>85</v>
      </c>
      <c r="C97" s="50">
        <f aca="true" t="shared" si="4" ref="C97:C132">D97+E97</f>
        <v>1499035</v>
      </c>
      <c r="D97" s="51">
        <v>1499035</v>
      </c>
      <c r="E97" s="44"/>
      <c r="F97" s="44"/>
      <c r="H97" s="12"/>
    </row>
    <row r="98" spans="1:8" s="5" customFormat="1" ht="78" customHeight="1">
      <c r="A98" s="80">
        <v>41051200</v>
      </c>
      <c r="B98" s="81" t="s">
        <v>86</v>
      </c>
      <c r="C98" s="50">
        <f t="shared" si="4"/>
        <v>504424</v>
      </c>
      <c r="D98" s="51">
        <v>504424</v>
      </c>
      <c r="E98" s="44"/>
      <c r="F98" s="44"/>
      <c r="H98" s="12"/>
    </row>
    <row r="99" spans="1:8" s="5" customFormat="1" ht="78" customHeight="1">
      <c r="A99" s="114">
        <v>41051400</v>
      </c>
      <c r="B99" s="113" t="s">
        <v>142</v>
      </c>
      <c r="C99" s="50">
        <f t="shared" si="4"/>
        <v>887842</v>
      </c>
      <c r="D99" s="51">
        <v>887842</v>
      </c>
      <c r="E99" s="44"/>
      <c r="F99" s="44"/>
      <c r="H99" s="12"/>
    </row>
    <row r="100" spans="1:8" s="5" customFormat="1" ht="99.75" customHeight="1">
      <c r="A100" s="112">
        <v>41051700</v>
      </c>
      <c r="B100" s="109" t="s">
        <v>122</v>
      </c>
      <c r="C100" s="79">
        <f t="shared" si="4"/>
        <v>346114</v>
      </c>
      <c r="D100" s="51">
        <v>346114</v>
      </c>
      <c r="E100" s="44"/>
      <c r="F100" s="44"/>
      <c r="H100" s="12"/>
    </row>
    <row r="101" spans="1:8" s="5" customFormat="1" ht="81.75" customHeight="1">
      <c r="A101" s="82">
        <v>41055000</v>
      </c>
      <c r="B101" s="83" t="s">
        <v>95</v>
      </c>
      <c r="C101" s="79">
        <f t="shared" si="4"/>
        <v>747800</v>
      </c>
      <c r="D101" s="51">
        <f>D103+D104+D105</f>
        <v>747800</v>
      </c>
      <c r="E101" s="44"/>
      <c r="F101" s="44"/>
      <c r="H101" s="12"/>
    </row>
    <row r="102" spans="1:8" s="5" customFormat="1" ht="34.5" customHeight="1">
      <c r="A102" s="98"/>
      <c r="B102" s="99" t="s">
        <v>88</v>
      </c>
      <c r="C102" s="79"/>
      <c r="D102" s="51"/>
      <c r="E102" s="44"/>
      <c r="F102" s="44"/>
      <c r="H102" s="12"/>
    </row>
    <row r="103" spans="1:8" s="5" customFormat="1" ht="36" customHeight="1">
      <c r="A103" s="98"/>
      <c r="B103" s="99" t="s">
        <v>110</v>
      </c>
      <c r="C103" s="79">
        <f t="shared" si="4"/>
        <v>514500</v>
      </c>
      <c r="D103" s="51">
        <f>343000+171500</f>
        <v>514500</v>
      </c>
      <c r="E103" s="44"/>
      <c r="F103" s="44"/>
      <c r="H103" s="12"/>
    </row>
    <row r="104" spans="1:8" s="5" customFormat="1" ht="51.75" customHeight="1">
      <c r="A104" s="98"/>
      <c r="B104" s="99" t="s">
        <v>109</v>
      </c>
      <c r="C104" s="79">
        <f t="shared" si="4"/>
        <v>89700</v>
      </c>
      <c r="D104" s="51">
        <f>59800+29900</f>
        <v>89700</v>
      </c>
      <c r="E104" s="44"/>
      <c r="F104" s="44"/>
      <c r="H104" s="12"/>
    </row>
    <row r="105" spans="1:8" s="5" customFormat="1" ht="51.75" customHeight="1">
      <c r="A105" s="98"/>
      <c r="B105" s="99" t="s">
        <v>121</v>
      </c>
      <c r="C105" s="79">
        <f t="shared" si="4"/>
        <v>143600</v>
      </c>
      <c r="D105" s="51">
        <f>95700+47900</f>
        <v>143600</v>
      </c>
      <c r="E105" s="44"/>
      <c r="F105" s="44"/>
      <c r="H105" s="12"/>
    </row>
    <row r="106" spans="1:8" s="5" customFormat="1" ht="30.75" customHeight="1">
      <c r="A106" s="84">
        <v>41053900</v>
      </c>
      <c r="B106" s="85" t="s">
        <v>87</v>
      </c>
      <c r="C106" s="50">
        <f t="shared" si="4"/>
        <v>4280074.32</v>
      </c>
      <c r="D106" s="107">
        <f>D108+D109+D110+D111+D112+D113+D114+D115+D116+D119+D117+D118+D120+D121+D122+D128+D123+D124+D125+D126+D127+D129+D130+D131+D132</f>
        <v>4280074.32</v>
      </c>
      <c r="E106" s="44"/>
      <c r="F106" s="44"/>
      <c r="H106" s="12"/>
    </row>
    <row r="107" spans="1:8" s="5" customFormat="1" ht="30.75" customHeight="1">
      <c r="A107" s="39"/>
      <c r="B107" s="40" t="s">
        <v>88</v>
      </c>
      <c r="C107" s="50"/>
      <c r="D107" s="51"/>
      <c r="E107" s="44"/>
      <c r="F107" s="44"/>
      <c r="H107" s="12"/>
    </row>
    <row r="108" spans="1:8" s="5" customFormat="1" ht="78.75" customHeight="1">
      <c r="A108" s="54"/>
      <c r="B108" s="74" t="s">
        <v>130</v>
      </c>
      <c r="C108" s="50">
        <f t="shared" si="4"/>
        <v>120000</v>
      </c>
      <c r="D108" s="51">
        <v>120000</v>
      </c>
      <c r="E108" s="44"/>
      <c r="F108" s="44"/>
      <c r="H108" s="12"/>
    </row>
    <row r="109" spans="1:8" s="5" customFormat="1" ht="117.75" customHeight="1">
      <c r="A109" s="54"/>
      <c r="B109" s="73" t="s">
        <v>131</v>
      </c>
      <c r="C109" s="50">
        <f t="shared" si="4"/>
        <v>20300</v>
      </c>
      <c r="D109" s="51">
        <v>20300</v>
      </c>
      <c r="E109" s="44"/>
      <c r="F109" s="44"/>
      <c r="H109" s="12"/>
    </row>
    <row r="110" spans="1:8" s="5" customFormat="1" ht="111" customHeight="1">
      <c r="A110" s="54"/>
      <c r="B110" s="74" t="s">
        <v>132</v>
      </c>
      <c r="C110" s="50">
        <f t="shared" si="4"/>
        <v>23200</v>
      </c>
      <c r="D110" s="51">
        <v>23200</v>
      </c>
      <c r="E110" s="44"/>
      <c r="F110" s="44"/>
      <c r="H110" s="12"/>
    </row>
    <row r="111" spans="1:8" s="5" customFormat="1" ht="138" customHeight="1">
      <c r="A111" s="54"/>
      <c r="B111" s="74" t="s">
        <v>133</v>
      </c>
      <c r="C111" s="50">
        <f t="shared" si="4"/>
        <v>30000</v>
      </c>
      <c r="D111" s="51">
        <v>30000</v>
      </c>
      <c r="E111" s="44"/>
      <c r="F111" s="44"/>
      <c r="H111" s="12"/>
    </row>
    <row r="112" spans="1:8" s="5" customFormat="1" ht="192.75" customHeight="1">
      <c r="A112" s="54"/>
      <c r="B112" s="75" t="s">
        <v>134</v>
      </c>
      <c r="C112" s="50">
        <f t="shared" si="4"/>
        <v>60000</v>
      </c>
      <c r="D112" s="51">
        <v>60000</v>
      </c>
      <c r="E112" s="44"/>
      <c r="F112" s="44"/>
      <c r="H112" s="12"/>
    </row>
    <row r="113" spans="1:8" s="5" customFormat="1" ht="73.5" customHeight="1">
      <c r="A113" s="54"/>
      <c r="B113" s="77" t="s">
        <v>135</v>
      </c>
      <c r="C113" s="50">
        <f t="shared" si="4"/>
        <v>98800</v>
      </c>
      <c r="D113" s="51">
        <v>98800</v>
      </c>
      <c r="E113" s="44"/>
      <c r="F113" s="44"/>
      <c r="H113" s="12"/>
    </row>
    <row r="114" spans="1:8" s="5" customFormat="1" ht="75.75" customHeight="1">
      <c r="A114" s="54"/>
      <c r="B114" s="76" t="s">
        <v>136</v>
      </c>
      <c r="C114" s="50">
        <f t="shared" si="4"/>
        <v>14100</v>
      </c>
      <c r="D114" s="51">
        <v>14100</v>
      </c>
      <c r="E114" s="44"/>
      <c r="F114" s="44"/>
      <c r="H114" s="12"/>
    </row>
    <row r="115" spans="1:8" s="5" customFormat="1" ht="135.75" customHeight="1">
      <c r="A115" s="54"/>
      <c r="B115" s="78" t="s">
        <v>137</v>
      </c>
      <c r="C115" s="50">
        <f t="shared" si="4"/>
        <v>13300</v>
      </c>
      <c r="D115" s="51">
        <v>13300</v>
      </c>
      <c r="E115" s="44"/>
      <c r="F115" s="44"/>
      <c r="H115" s="12"/>
    </row>
    <row r="116" spans="1:8" s="5" customFormat="1" ht="174" customHeight="1">
      <c r="A116" s="54"/>
      <c r="B116" s="78" t="s">
        <v>138</v>
      </c>
      <c r="C116" s="50">
        <f t="shared" si="4"/>
        <v>240000</v>
      </c>
      <c r="D116" s="51">
        <v>240000</v>
      </c>
      <c r="E116" s="44"/>
      <c r="F116" s="44"/>
      <c r="H116" s="12"/>
    </row>
    <row r="117" spans="1:8" s="5" customFormat="1" ht="79.5" customHeight="1">
      <c r="A117" s="54"/>
      <c r="B117" s="78" t="s">
        <v>139</v>
      </c>
      <c r="C117" s="50">
        <f t="shared" si="4"/>
        <v>74820</v>
      </c>
      <c r="D117" s="51">
        <v>74820</v>
      </c>
      <c r="E117" s="44"/>
      <c r="F117" s="44"/>
      <c r="H117" s="12"/>
    </row>
    <row r="118" spans="1:8" s="5" customFormat="1" ht="174.75" customHeight="1">
      <c r="A118" s="54"/>
      <c r="B118" s="78" t="s">
        <v>140</v>
      </c>
      <c r="C118" s="50">
        <f t="shared" si="4"/>
        <v>418197</v>
      </c>
      <c r="D118" s="51">
        <v>418197</v>
      </c>
      <c r="E118" s="44"/>
      <c r="F118" s="44"/>
      <c r="H118" s="12"/>
    </row>
    <row r="119" spans="1:8" s="5" customFormat="1" ht="83.25" customHeight="1">
      <c r="A119" s="54"/>
      <c r="B119" s="78" t="s">
        <v>141</v>
      </c>
      <c r="C119" s="50">
        <f t="shared" si="4"/>
        <v>14250</v>
      </c>
      <c r="D119" s="51">
        <v>14250</v>
      </c>
      <c r="E119" s="44"/>
      <c r="F119" s="44"/>
      <c r="H119" s="12"/>
    </row>
    <row r="120" spans="1:8" s="5" customFormat="1" ht="104.25" customHeight="1">
      <c r="A120" s="54"/>
      <c r="B120" s="78" t="s">
        <v>106</v>
      </c>
      <c r="C120" s="50">
        <f t="shared" si="4"/>
        <v>74900</v>
      </c>
      <c r="D120" s="51">
        <v>74900</v>
      </c>
      <c r="E120" s="44"/>
      <c r="F120" s="44"/>
      <c r="H120" s="12"/>
    </row>
    <row r="121" spans="1:8" s="5" customFormat="1" ht="164.25" customHeight="1">
      <c r="A121" s="54"/>
      <c r="B121" s="78" t="s">
        <v>107</v>
      </c>
      <c r="C121" s="50">
        <f t="shared" si="4"/>
        <v>454900</v>
      </c>
      <c r="D121" s="51">
        <f>488400-33500</f>
        <v>454900</v>
      </c>
      <c r="E121" s="44"/>
      <c r="F121" s="44"/>
      <c r="H121" s="12"/>
    </row>
    <row r="122" spans="1:8" s="5" customFormat="1" ht="164.25" customHeight="1">
      <c r="A122" s="54"/>
      <c r="B122" s="78" t="s">
        <v>108</v>
      </c>
      <c r="C122" s="106">
        <f t="shared" si="4"/>
        <v>229411.91</v>
      </c>
      <c r="D122" s="107">
        <f>234600-5188.09</f>
        <v>229411.91</v>
      </c>
      <c r="E122" s="44"/>
      <c r="F122" s="44"/>
      <c r="H122" s="12"/>
    </row>
    <row r="123" spans="1:8" s="5" customFormat="1" ht="144" customHeight="1">
      <c r="A123" s="54"/>
      <c r="B123" s="109" t="s">
        <v>116</v>
      </c>
      <c r="C123" s="106">
        <f t="shared" si="4"/>
        <v>359464</v>
      </c>
      <c r="D123" s="107">
        <v>359464</v>
      </c>
      <c r="E123" s="44"/>
      <c r="F123" s="44"/>
      <c r="H123" s="12"/>
    </row>
    <row r="124" spans="1:8" s="5" customFormat="1" ht="102.75" customHeight="1">
      <c r="A124" s="54"/>
      <c r="B124" s="109" t="s">
        <v>117</v>
      </c>
      <c r="C124" s="106">
        <f t="shared" si="4"/>
        <v>124000</v>
      </c>
      <c r="D124" s="107">
        <v>124000</v>
      </c>
      <c r="E124" s="44"/>
      <c r="F124" s="44"/>
      <c r="H124" s="12"/>
    </row>
    <row r="125" spans="1:8" s="5" customFormat="1" ht="164.25" customHeight="1">
      <c r="A125" s="54"/>
      <c r="B125" s="109" t="s">
        <v>118</v>
      </c>
      <c r="C125" s="106">
        <f t="shared" si="4"/>
        <v>717772.81</v>
      </c>
      <c r="D125" s="107">
        <f>699572.81+18200</f>
        <v>717772.81</v>
      </c>
      <c r="E125" s="44"/>
      <c r="F125" s="44"/>
      <c r="H125" s="12"/>
    </row>
    <row r="126" spans="1:8" s="5" customFormat="1" ht="164.25" customHeight="1">
      <c r="A126" s="54"/>
      <c r="B126" s="109" t="s">
        <v>119</v>
      </c>
      <c r="C126" s="106">
        <f t="shared" si="4"/>
        <v>529900</v>
      </c>
      <c r="D126" s="107">
        <v>529900</v>
      </c>
      <c r="E126" s="44"/>
      <c r="F126" s="44"/>
      <c r="H126" s="12"/>
    </row>
    <row r="127" spans="1:8" s="5" customFormat="1" ht="164.25" customHeight="1">
      <c r="A127" s="54"/>
      <c r="B127" s="109" t="s">
        <v>120</v>
      </c>
      <c r="C127" s="106">
        <f t="shared" si="4"/>
        <v>20678</v>
      </c>
      <c r="D127" s="107">
        <v>20678</v>
      </c>
      <c r="E127" s="44"/>
      <c r="F127" s="44"/>
      <c r="H127" s="12"/>
    </row>
    <row r="128" spans="1:8" s="5" customFormat="1" ht="90" customHeight="1">
      <c r="A128" s="54"/>
      <c r="B128" s="78" t="s">
        <v>115</v>
      </c>
      <c r="C128" s="50">
        <f t="shared" si="4"/>
        <v>12080</v>
      </c>
      <c r="D128" s="51">
        <v>12080</v>
      </c>
      <c r="E128" s="44"/>
      <c r="F128" s="44"/>
      <c r="H128" s="12"/>
    </row>
    <row r="129" spans="1:8" s="5" customFormat="1" ht="90" customHeight="1">
      <c r="A129" s="54"/>
      <c r="B129" s="78" t="s">
        <v>124</v>
      </c>
      <c r="C129" s="106">
        <f t="shared" si="4"/>
        <v>197478.6</v>
      </c>
      <c r="D129" s="107">
        <f>76968.6+80577+39933</f>
        <v>197478.6</v>
      </c>
      <c r="E129" s="44"/>
      <c r="F129" s="44"/>
      <c r="H129" s="12"/>
    </row>
    <row r="130" spans="1:8" s="5" customFormat="1" ht="114.75" customHeight="1">
      <c r="A130" s="54"/>
      <c r="B130" s="78" t="s">
        <v>125</v>
      </c>
      <c r="C130" s="50">
        <f t="shared" si="4"/>
        <v>120000</v>
      </c>
      <c r="D130" s="51">
        <v>120000</v>
      </c>
      <c r="E130" s="44"/>
      <c r="F130" s="44"/>
      <c r="H130" s="12"/>
    </row>
    <row r="131" spans="1:8" s="5" customFormat="1" ht="99.75" customHeight="1">
      <c r="A131" s="54"/>
      <c r="B131" s="78" t="s">
        <v>128</v>
      </c>
      <c r="C131" s="50">
        <f t="shared" si="4"/>
        <v>283222</v>
      </c>
      <c r="D131" s="51">
        <v>283222</v>
      </c>
      <c r="E131" s="44"/>
      <c r="F131" s="44"/>
      <c r="H131" s="12"/>
    </row>
    <row r="132" spans="1:8" s="5" customFormat="1" ht="186" customHeight="1">
      <c r="A132" s="54"/>
      <c r="B132" s="78" t="s">
        <v>129</v>
      </c>
      <c r="C132" s="50">
        <f t="shared" si="4"/>
        <v>29300</v>
      </c>
      <c r="D132" s="51">
        <v>29300</v>
      </c>
      <c r="E132" s="44"/>
      <c r="F132" s="44"/>
      <c r="H132" s="12"/>
    </row>
    <row r="133" spans="1:9" s="5" customFormat="1" ht="30.75" customHeight="1">
      <c r="A133" s="61"/>
      <c r="B133" s="62" t="s">
        <v>50</v>
      </c>
      <c r="C133" s="108">
        <f>D133+E133</f>
        <v>199326181.32</v>
      </c>
      <c r="D133" s="108">
        <f>D76+D77</f>
        <v>195372023.32</v>
      </c>
      <c r="E133" s="63">
        <f>E76+E77</f>
        <v>3954158</v>
      </c>
      <c r="F133" s="63">
        <f>F76+F77</f>
        <v>304544</v>
      </c>
      <c r="H133" s="12"/>
      <c r="I133" s="4"/>
    </row>
    <row r="134" spans="1:8" s="1" customFormat="1" ht="6" customHeight="1" hidden="1">
      <c r="A134" s="18"/>
      <c r="B134" s="2"/>
      <c r="C134" s="2"/>
      <c r="D134" s="35"/>
      <c r="E134" s="13"/>
      <c r="F134" s="13"/>
      <c r="H134" s="8"/>
    </row>
    <row r="135" spans="1:8" s="1" customFormat="1" ht="18" customHeight="1">
      <c r="A135" s="18"/>
      <c r="B135" s="2"/>
      <c r="C135" s="2"/>
      <c r="D135" s="35"/>
      <c r="E135" s="13"/>
      <c r="F135" s="13"/>
      <c r="H135" s="8"/>
    </row>
    <row r="136" spans="1:9" s="1" customFormat="1" ht="19.5" customHeight="1">
      <c r="A136" s="26"/>
      <c r="B136" s="2" t="s">
        <v>89</v>
      </c>
      <c r="C136" s="2"/>
      <c r="D136" s="36"/>
      <c r="E136" s="14"/>
      <c r="F136" s="15"/>
      <c r="H136" s="8"/>
      <c r="I136" s="6"/>
    </row>
    <row r="137" spans="1:8" s="1" customFormat="1" ht="27.75" customHeight="1">
      <c r="A137" s="26"/>
      <c r="B137" s="2" t="s">
        <v>90</v>
      </c>
      <c r="C137" s="2"/>
      <c r="D137" s="36"/>
      <c r="E137" s="29" t="s">
        <v>91</v>
      </c>
      <c r="F137" s="16"/>
      <c r="H137" s="8"/>
    </row>
    <row r="140" spans="3:6" ht="18">
      <c r="C140" s="30"/>
      <c r="D140" s="31"/>
      <c r="E140" s="31"/>
      <c r="F140" s="33"/>
    </row>
    <row r="141" spans="3:6" ht="18">
      <c r="C141" s="32"/>
      <c r="D141" s="31"/>
      <c r="E141" s="31"/>
      <c r="F141" s="30"/>
    </row>
  </sheetData>
  <sheetProtection/>
  <mergeCells count="11">
    <mergeCell ref="D9:D10"/>
    <mergeCell ref="A5:F5"/>
    <mergeCell ref="A6:F6"/>
    <mergeCell ref="A7:F7"/>
    <mergeCell ref="C9:C10"/>
    <mergeCell ref="D1:F1"/>
    <mergeCell ref="D2:F2"/>
    <mergeCell ref="E9:F9"/>
    <mergeCell ref="A4:F4"/>
    <mergeCell ref="A9:A10"/>
    <mergeCell ref="B9:B10"/>
  </mergeCells>
  <conditionalFormatting sqref="A29:A41">
    <cfRule type="cellIs" priority="2" dxfId="1" operator="lessThan" stopIfTrue="1">
      <formula>0</formula>
    </cfRule>
  </conditionalFormatting>
  <printOptions horizontalCentered="1"/>
  <pageMargins left="0.2755905511811024" right="0.2755905511811024" top="0.7086614173228347" bottom="0.2755905511811024" header="0.15748031496062992" footer="0.11811023622047245"/>
  <pageSetup fitToHeight="0" horizontalDpi="600" verticalDpi="600" orientation="portrait" paperSize="9" scale="61" r:id="rId1"/>
  <headerFooter differentFirst="1" alignWithMargins="0">
    <oddHeader xml:space="preserve">&amp;R&amp;"Times New Roman,обычный"Продовження   додатка  1.1            
до рішення міської ради
                          </oddHeader>
    <oddFooter>&amp;C&amp;P</oddFooter>
  </headerFooter>
  <rowBreaks count="2" manualBreakCount="2">
    <brk id="29" max="5" man="1"/>
    <brk id="7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2021-07-27T11:03:49Z</cp:lastPrinted>
  <dcterms:created xsi:type="dcterms:W3CDTF">2002-10-23T13:00:01Z</dcterms:created>
  <dcterms:modified xsi:type="dcterms:W3CDTF">2021-09-15T12:26:02Z</dcterms:modified>
  <cp:category/>
  <cp:version/>
  <cp:contentType/>
  <cp:contentStatus/>
</cp:coreProperties>
</file>