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60" windowWidth="10470" windowHeight="5130" activeTab="0"/>
  </bookViews>
  <sheets>
    <sheet name="Лист1" sheetId="1" r:id="rId1"/>
  </sheets>
  <definedNames>
    <definedName name="_xlnm.Print_Titles" localSheetId="0">'Лист1'!$9:$11</definedName>
    <definedName name="_xlnm.Print_Area" localSheetId="0">'Лист1'!$A$1:$F$138</definedName>
  </definedNames>
  <calcPr fullCalcOnLoad="1"/>
</workbook>
</file>

<file path=xl/sharedStrings.xml><?xml version="1.0" encoding="utf-8"?>
<sst xmlns="http://schemas.openxmlformats.org/spreadsheetml/2006/main" count="152" uniqueCount="147">
  <si>
    <t>Загальний фонд</t>
  </si>
  <si>
    <t>Спеціальний фонд</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</si>
  <si>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</si>
  <si>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</si>
  <si>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</si>
  <si>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Неподаткові надходження</t>
  </si>
  <si>
    <t>Інші неподаткові надходження</t>
  </si>
  <si>
    <t>Власні надходження бюджетних установ</t>
  </si>
  <si>
    <t xml:space="preserve">Офіційні трансферти </t>
  </si>
  <si>
    <t>Від органів державного управління</t>
  </si>
  <si>
    <t xml:space="preserve"> </t>
  </si>
  <si>
    <t xml:space="preserve">Код </t>
  </si>
  <si>
    <t>Інші  надходження</t>
  </si>
  <si>
    <t>Екологічний податок</t>
  </si>
  <si>
    <t>Інші податки та збори</t>
  </si>
  <si>
    <t xml:space="preserve">Податок на прибуток підприємств  та фінансових установ комунальної власності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</si>
  <si>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</si>
  <si>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Адміністративні збори та платежі, доходи від некомерційної господарської діяльності</t>
  </si>
  <si>
    <t>22010700 </t>
  </si>
  <si>
    <t>Плата за ліцензії на право експорту, імпорту алкогольними напоями та тютюновими виробами </t>
  </si>
  <si>
    <t>Надходження від орендної плати за користування цілісним майновим комплексом та іншим державним майном</t>
  </si>
  <si>
    <t xml:space="preserve">Надходження від скидів забруднюючих речовин безпосередньо у водні об'єкти                                                                                                                                                                                 </t>
  </si>
  <si>
    <t>Доходи від власності та підприємницької діяльності</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</si>
  <si>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</si>
  <si>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</si>
  <si>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11010400 </t>
  </si>
  <si>
    <t>Податок на доходи фізичних осіб, що сплачується податковими агентами, із доходів платника податку інших ніж заробітна плата</t>
  </si>
  <si>
    <t>11010500 </t>
  </si>
  <si>
    <t>Податок на доходи фізичних осіб, що сплачується фізичними особами за результатами річного декларування</t>
  </si>
  <si>
    <t>Плата за надання адміністративних послуг</t>
  </si>
  <si>
    <t>Базова дотація</t>
  </si>
  <si>
    <t>41030600 </t>
  </si>
  <si>
    <t>41030800 </t>
  </si>
  <si>
    <t>41031000 </t>
  </si>
  <si>
    <t>41033700 </t>
  </si>
  <si>
    <t>41035800 </t>
  </si>
  <si>
    <t>Податок та збiр на доходи фiзичних осiб</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</si>
  <si>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</si>
  <si>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</si>
  <si>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Дотації з державного бюджету місцевим бюджетам</t>
  </si>
  <si>
    <t>Субвенції  з державного бюджету місцевим бюджетам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</si>
  <si>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</si>
  <si>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 </t>
  </si>
  <si>
    <t>Освітня субвенція з державного бюджету місцевим бюджетам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</si>
  <si>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управління багатоквартирним будинком, поводження з побутовими відходами (вивезення побутових відходів) та вивезення рідких нечистот, внесків за встановлення, обслуговування та заміну вузлів комерційного обліку води та теплової енергії, абонентського обслуговування для споживачів комунальних послуг, що надаються у багатоквартирних будинках за індивідуальними договорами</t>
  </si>
  <si>
    <t>Субвенція з державного бюджету місцевим бюджетам на придбання ангіографічного обладнання</t>
  </si>
  <si>
    <t>Субвенція з державного бюджету місцевим бюджетам на реалізацію заходів, спрямованих на розвиток системи охорони здоров'я у сільській місцевості</t>
  </si>
  <si>
    <t>Усього</t>
  </si>
  <si>
    <t>усього</t>
  </si>
  <si>
    <t>у тому числі бюджет розвитку</t>
  </si>
  <si>
    <t>Разом доходів</t>
  </si>
  <si>
    <t>Усього доходів 
(без урахування міжбюджетних трансфертів)</t>
  </si>
  <si>
    <r>
      <t xml:space="preserve">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 </t>
    </r>
    <r>
      <rPr>
        <sz val="14"/>
        <color indexed="30"/>
        <rFont val="Times New Roman"/>
        <family val="1"/>
      </rPr>
      <t>підтримку малих групових будинків</t>
    </r>
  </si>
  <si>
    <t>Субвенція з державного бюджету місцевим бюджетам на виплату допомоги сім'ям з дітьми, малозабезпеченим сім'ям, особам, які не мають права на пенсію, особам з інвалідністю, дітям з інвалідністю, тимчасової державної допомоги дітям, тимчасової державної соціальної допомоги непрацюючій особі, яка досягла загального пенсійного віку, але не набула права на пенсійну виплату, допомоги по догляду за особами з інвалідністю I чи II групи внаслідок психічного розладу, компенсаційної виплати непрацюючій працездатній особі, яка доглядає за особою з інвалідністю I групи, а також за особою, яка досягла 80-річного віку</t>
  </si>
  <si>
    <t>Найменування згідно
 з Класифікацією доходів бюджету</t>
  </si>
  <si>
    <t>(код бюджету)</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</si>
  <si>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</si>
  <si>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            (грн)</t>
  </si>
  <si>
    <t xml:space="preserve">до рішення міської ради                            </t>
  </si>
  <si>
    <t>Внутрішні податки на товари та послуги  </t>
  </si>
  <si>
    <t>Акцизний податок з реалізації суб`єктами господарювання роздрібної торгівлі підакцизних товарів</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</si>
  <si>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</si>
  <si>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</si>
  <si>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</si>
  <si>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</si>
  <si>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</si>
  <si>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</si>
  <si>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</si>
  <si>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</si>
  <si>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</si>
  <si>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юридичних осіб</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</si>
  <si>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</si>
  <si>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</si>
  <si>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</si>
  <si>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</si>
  <si>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Інші надходження  </t>
  </si>
  <si>
    <t>Адміністративні штрафи та інші санкції </t>
  </si>
  <si>
    <t>Плата за надання інших адміністративних послуг</t>
  </si>
  <si>
    <t>Адміністративний збір за державну реєстрацію речових прав на нерухоме майно та їх обтяжень</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</si>
  <si>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</si>
  <si>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</si>
  <si>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пов`язане з видачею та оформленням закордонних паспортів (посвідок) та паспортів громадян України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</si>
  <si>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</si>
  <si>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</si>
  <si>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</si>
  <si>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</si>
  <si>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</si>
  <si>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Інші субвенції з місцевого бюджету</t>
  </si>
  <si>
    <t>в тому числі:</t>
  </si>
  <si>
    <t>Заступник міського голови з питань</t>
  </si>
  <si>
    <t>діяльності виконавчих органів ради</t>
  </si>
  <si>
    <t>Світлана ЄВДОЩЕНКО</t>
  </si>
  <si>
    <t xml:space="preserve">    22010000 </t>
  </si>
  <si>
    <t>Адміністративний збір за проведення державної реєстрації юридичних осіб, фізичних осіб - підприємців та громадських формувань</t>
  </si>
  <si>
    <t>Плата за оренду майна бюджетних установ, що здійснюється відповідно до Закону України "Про оренду державного та комунального майна" </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</si>
  <si>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</si>
  <si>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Інші джерела власних надходжень бюджетних установ</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</si>
  <si>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</si>
  <si>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Акцизний податок з вироблених в Україні</t>
  </si>
  <si>
    <t>Пальне</t>
  </si>
  <si>
    <t xml:space="preserve">Акцизний податок з ввезених на митну територію України підакцизних товарів (продукції) </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</si>
  <si>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</si>
  <si>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</si>
  <si>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Уточнений обсяг доходів</t>
  </si>
  <si>
    <t>бюджету Баштанської міської територіальної громади на 2021 рік</t>
  </si>
  <si>
    <t>Додаток 1.1</t>
  </si>
  <si>
    <t>субвенція з бюджету Привільненської сільської територіальної громади  до бюджету Баштанської міської територіальної громади для надання послуг із збереження архівних фондів Трудовим архівом Баштанської міської ради</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</si>
  <si>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</si>
  <si>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Привільненської сільської територіальної громади  до бюджету Баштанської міської територіальної громади для надання медичних послуг населенню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</si>
  <si>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з бюджету Привільненської сільської територіальної громади</t>
  </si>
  <si>
    <t>з обласного бюджету</t>
  </si>
  <si>
    <t>Доходи від операцій з капіталом</t>
  </si>
  <si>
    <t>Кошти від продажу землі і нематеріальних активів</t>
  </si>
  <si>
    <t>Кошти від продажу землі</t>
  </si>
  <si>
    <t xml:space="preserve">Кошти від продажу земельних діялянок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 </t>
  </si>
  <si>
    <t>субвенція з бюджету Привільненської сільської територіальної громади  до бюджету Баштанської міської територіальної громади на підвіз учнів та дітей до закладів освіти</t>
  </si>
  <si>
    <t>субвенція з бюджету Інгульської сільської територіальної громади до бюджету Баштанської міської територіальної громади на надання соціальних послуг комунальною установою "Центр надання соціальних послуг Баштанської міської ради" за обслуговування населення Інгульської територіальної громади</t>
  </si>
  <si>
    <t>субвенція з бюджету Інгульської сільської територіальної громади до бюджету Баштанської міської територіальної громади на надання послуг із збереження архівних фондів Трудовим архівом Баштанської міської ради</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</si>
  <si>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територіальної громади комунальним некомерційним підприємством "Центр первинної медико-санітарної допомоги"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</si>
  <si>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надання медичних послуг населенню Інгульської сільської територіальної громади комунальним некомерційним підприємством "Баштанська багатопрофільна лікарня" Баштанської міської ради Миколаївської області</t>
  </si>
  <si>
    <t>субвенція з бюджету Інгульської сільської територіальної громади до бюджету Баштанської міської територіальної громади на проведення медичних оглядів призовників, які підлягають відправці у війська та військовозобов"язаних, які перебувають на військовому обліку КНП "Баштанська багатопрофільна лікарня" Баштанської міської ради Миколаївської області</t>
  </si>
  <si>
    <t>з бюджету Інгульської сільської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</si>
  <si>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</si>
  <si>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Субвенція з державного бюджету місцевим бюджетам на здійснення заходів щодо  соціально - економічного розвитку окремих територій</t>
  </si>
  <si>
    <t>субвенція з обласного бюджету місцевим бюджетам на здійснення заходів щодо соціально - економічного розвитку територіальних громад Миколаївської області у 2021 році</t>
  </si>
  <si>
    <t>субвенція з бюджету Інгульської сільської територіальної громади до бюджету Баштанської міської територіальної громади на надання послуг  мистецької освіти комунальною установою "Баштанська дитяча музична школа" на території Інгульської сільської  територіальної громади</t>
  </si>
  <si>
    <t>Місцеві податки та збори, що сплачуються (перераховуються) згідно з Податковим кодексом України</t>
  </si>
  <si>
    <t>Субвенція з державного бюджету на реалізацію заходів, спрямованих на підвищення доступності широкосмугового доступу Інтернету в сільській місцевості</t>
  </si>
  <si>
    <t>субвенція з обласного бюджету місцевим бюджетам на співфінансування впровадження проєктів-переможців обласного конкурсу проєктів та програм розвитку місцевого самоврядування 2021 року</t>
  </si>
  <si>
    <t>субвенція з бюджету Інгульської сільської територіальної громади до бюджету Баштанської міської територіальної громади на придбання антирабічної вакцини до застосування особам, що зазнали укусів, подряпин, ослизнення хворими або підозрюваними щодо захворювання на сказ тварин КНП "Баштанська багатопрофільна лікарня"Баштанської міської ради Миколаївської області</t>
  </si>
  <si>
    <t>субвенція  з обласного  бюджету  місцевим бюджетам  для надання щомісячної матеріальної допомоги  учасникам бойових дій у роки Другої світової війни</t>
  </si>
  <si>
    <t>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катострофою</t>
  </si>
  <si>
    <t>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</si>
  <si>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t>
  </si>
  <si>
    <t>субвенція  з обласного  бюджету  місцевим бюджетам для  надання щомісячної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безвісті або померли внаслідок поранення, контузії чи каліцтва, одержаних при виконанні службових обов’язків  на тимчасово окупованій території АР Крим, м. Севастополя, під час участі в АТО/ООС  на сході України</t>
  </si>
  <si>
    <t>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</si>
  <si>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</si>
  <si>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</si>
  <si>
    <t>субвенція з бюджету Інгульської  сільської територіальної громади до бюджету Баштанської міської територіальної громади на забезпечення надання соціальних послуг населенню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</si>
  <si>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Інгульської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</si>
  <si>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бюджету Привільненської сільської територіальної громади  до бюджету Баштанської міської територіальної громади на забезпечення надання соціальних послуг населенню (утримання соціальних робітників та перебування осіб у відділені стаціонарного догляду для постійного або тимчасового проживання Центру надання соціальних послуг Баштанської міської ради)</t>
  </si>
  <si>
    <t xml:space="preserve">субвенція з бюджету Привільненської сільської територіальної громади до бюджету Баштанської міської територіальної громади на утримання Баштанського інклюзивно-ресурсного центру </t>
  </si>
  <si>
    <t>Субвенція  з місцевого бюджету на забезпечення якісної, сучасної ьа доступної загальної середньої освіти "Нова українська школа" за рахунок відповідної субвенції з державного бюджету</t>
  </si>
  <si>
    <t>Надходження від орендної плати за користування майновим комплексом та іншим майном, що перебуває в комунальній власності</t>
  </si>
  <si>
    <t xml:space="preserve">                                                                                                                             вересня 2021р. № </t>
  </si>
  <si>
    <t>Субвенція з державного бюджету місцевим бюджетам  на здійснення заходів щодо підтримки територій, що зазнали негативного впливу внаслідок збройного конфлікту на сході України</t>
  </si>
  <si>
    <t>2021 р №</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</si>
</sst>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0\ &quot;р.&quot;;\-#,##0\ &quot;р.&quot;"/>
    <numFmt numFmtId="189" formatCode="#,##0\ &quot;р.&quot;;[Red]\-#,##0\ &quot;р.&quot;"/>
    <numFmt numFmtId="190" formatCode="#,##0.00\ &quot;р.&quot;;\-#,##0.00\ &quot;р.&quot;"/>
    <numFmt numFmtId="191" formatCode="#,##0.00\ &quot;р.&quot;;[Red]\-#,##0.00\ &quot;р.&quot;"/>
    <numFmt numFmtId="192" formatCode="_-* #,##0\ &quot;р.&quot;_-;\-* #,##0\ &quot;р.&quot;_-;_-* &quot;-&quot;\ &quot;р.&quot;_-;_-@_-"/>
    <numFmt numFmtId="193" formatCode="_-* #,##0\ _р_._-;\-* #,##0\ _р_._-;_-* &quot;-&quot;\ _р_._-;_-@_-"/>
    <numFmt numFmtId="194" formatCode="_-* #,##0.00\ &quot;р.&quot;_-;\-* #,##0.00\ &quot;р.&quot;_-;_-* &quot;-&quot;??\ &quot;р.&quot;_-;_-@_-"/>
    <numFmt numFmtId="195" formatCode="_-* #,##0.00\ _р_._-;\-* #,##0.00\ _р_._-;_-* &quot;-&quot;??\ _р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0.0"/>
    <numFmt numFmtId="208" formatCode="0.000"/>
    <numFmt numFmtId="209" formatCode="[$€-2]\ ###,000_);[Red]\([$€-2]\ ###,000\)"/>
    <numFmt numFmtId="210" formatCode="0.0000"/>
    <numFmt numFmtId="211" formatCode="0.00000"/>
    <numFmt numFmtId="212" formatCode="0.000000"/>
    <numFmt numFmtId="213" formatCode="#,##0_ ;[Red]\-#,##0\ "/>
    <numFmt numFmtId="214" formatCode="&quot;Так&quot;;&quot;Так&quot;;&quot;Ні&quot;"/>
    <numFmt numFmtId="215" formatCode="&quot;True&quot;;&quot;True&quot;;&quot;False&quot;"/>
    <numFmt numFmtId="216" formatCode="&quot;Увімк&quot;;&quot;Увімк&quot;;&quot;Вимк&quot;"/>
    <numFmt numFmtId="217" formatCode="[$¥€-2]\ ###,000_);[Red]\([$€-2]\ ###,000\)"/>
    <numFmt numFmtId="218" formatCode="0.00000000"/>
    <numFmt numFmtId="219" formatCode="0.0000000"/>
    <numFmt numFmtId="220" formatCode="#,##0.000"/>
    <numFmt numFmtId="221" formatCode="#,##0.0000"/>
    <numFmt numFmtId="222" formatCode="#,##0.00000"/>
    <numFmt numFmtId="223" formatCode="#,##0.0"/>
  </numFmts>
  <fonts count="73">
    <font>
      <sz val="10"/>
      <name val="Arial Cyr"/>
      <family val="0"/>
    </font>
    <font>
      <sz val="10"/>
      <name val="Times New Roman"/>
      <family val="1"/>
    </font>
    <font>
      <sz val="14"/>
      <name val="Times New Roman"/>
      <family val="1"/>
    </font>
    <font>
      <b/>
      <sz val="14"/>
      <name val="Times New Roman"/>
      <family val="1"/>
    </font>
    <font>
      <u val="single"/>
      <sz val="10"/>
      <color indexed="12"/>
      <name val="Arial Cyr"/>
      <family val="0"/>
    </font>
    <font>
      <u val="single"/>
      <sz val="10"/>
      <color indexed="36"/>
      <name val="Arial Cyr"/>
      <family val="0"/>
    </font>
    <font>
      <sz val="8"/>
      <name val="Arial Cyr"/>
      <family val="0"/>
    </font>
    <font>
      <sz val="14"/>
      <name val="Arial Cyr"/>
      <family val="0"/>
    </font>
    <font>
      <sz val="16"/>
      <name val="Arial Cyr"/>
      <family val="0"/>
    </font>
    <font>
      <sz val="12"/>
      <name val="Times New Roman"/>
      <family val="1"/>
    </font>
    <font>
      <sz val="14"/>
      <color indexed="30"/>
      <name val="Times New Roman"/>
      <family val="1"/>
    </font>
    <font>
      <b/>
      <i/>
      <sz val="14"/>
      <name val="Times New Roman"/>
      <family val="1"/>
    </font>
    <font>
      <b/>
      <i/>
      <sz val="13.5"/>
      <name val="Times New Roman"/>
      <family val="1"/>
    </font>
    <font>
      <b/>
      <sz val="13.5"/>
      <name val="Times New Roman"/>
      <family val="1"/>
    </font>
    <font>
      <sz val="9"/>
      <name val="Arial Cyr"/>
      <family val="0"/>
    </font>
    <font>
      <b/>
      <sz val="20"/>
      <name val="Times New Roman"/>
      <family val="1"/>
    </font>
    <font>
      <b/>
      <u val="single"/>
      <sz val="18"/>
      <name val="times new roman"/>
      <family val="1"/>
    </font>
    <font>
      <b/>
      <sz val="16"/>
      <name val="Times New Roman"/>
      <family val="1"/>
    </font>
    <font>
      <sz val="14"/>
      <color indexed="8"/>
      <name val="Times New Roman"/>
      <family val="1"/>
    </font>
    <font>
      <sz val="13.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3"/>
      <name val="Arial Cyr"/>
      <family val="0"/>
    </font>
    <font>
      <sz val="10"/>
      <color indexed="10"/>
      <name val="Arial Cyr"/>
      <family val="0"/>
    </font>
    <font>
      <sz val="14"/>
      <color indexed="10"/>
      <name val="Times New Roman"/>
      <family val="1"/>
    </font>
    <font>
      <sz val="12"/>
      <color indexed="10"/>
      <name val="Times New Roman"/>
      <family val="1"/>
    </font>
    <font>
      <sz val="14"/>
      <color indexed="10"/>
      <name val="Arial Cyr"/>
      <family val="0"/>
    </font>
    <font>
      <sz val="10"/>
      <color indexed="10"/>
      <name val="Times New Roman"/>
      <family val="1"/>
    </font>
    <font>
      <sz val="18"/>
      <color indexed="10"/>
      <name val="Arial Cyr"/>
      <family val="0"/>
    </font>
    <font>
      <b/>
      <sz val="14"/>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FFFF00"/>
      <name val="Arial Cyr"/>
      <family val="0"/>
    </font>
    <font>
      <sz val="10"/>
      <color rgb="FFFF0000"/>
      <name val="Arial Cyr"/>
      <family val="0"/>
    </font>
    <font>
      <sz val="14"/>
      <color rgb="FFFF0000"/>
      <name val="Times New Roman"/>
      <family val="1"/>
    </font>
    <font>
      <sz val="12"/>
      <color rgb="FFFF0000"/>
      <name val="Times New Roman"/>
      <family val="1"/>
    </font>
    <font>
      <sz val="14"/>
      <color rgb="FFFF0000"/>
      <name val="Arial Cyr"/>
      <family val="0"/>
    </font>
    <font>
      <sz val="10"/>
      <color rgb="FFFF0000"/>
      <name val="Times New Roman"/>
      <family val="1"/>
    </font>
    <font>
      <sz val="18"/>
      <color rgb="FFFF0000"/>
      <name val="Arial Cyr"/>
      <family val="0"/>
    </font>
    <font>
      <b/>
      <sz val="14"/>
      <color rgb="FF000000"/>
      <name val="Times New Roman"/>
      <family val="1"/>
    </font>
    <font>
      <sz val="14"/>
      <color rgb="FF000000"/>
      <name val="Times New Roman"/>
      <family val="1"/>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indexed="4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4"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0" fillId="0" borderId="0">
      <alignment/>
      <protection/>
    </xf>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1" fillId="32" borderId="0" applyNumberFormat="0" applyBorder="0" applyAlignment="0" applyProtection="0"/>
  </cellStyleXfs>
  <cellXfs count="128">
    <xf numFmtId="0" fontId="0" fillId="0" borderId="0" xfId="0" applyAlignment="1">
      <alignment/>
    </xf>
    <xf numFmtId="0" fontId="0" fillId="0" borderId="0" xfId="0" applyFill="1" applyAlignment="1">
      <alignment/>
    </xf>
    <xf numFmtId="0" fontId="3" fillId="0" borderId="0" xfId="0" applyFont="1" applyFill="1" applyAlignment="1">
      <alignment horizontal="justify" vertical="top" wrapText="1"/>
    </xf>
    <xf numFmtId="0" fontId="2" fillId="0" borderId="0" xfId="0" applyFont="1" applyFill="1" applyAlignment="1">
      <alignment/>
    </xf>
    <xf numFmtId="0" fontId="7" fillId="0" borderId="0" xfId="0" applyFont="1" applyFill="1" applyAlignment="1">
      <alignment/>
    </xf>
    <xf numFmtId="0" fontId="0" fillId="0" borderId="0" xfId="0" applyFont="1" applyFill="1" applyAlignment="1">
      <alignment/>
    </xf>
    <xf numFmtId="220" fontId="7" fillId="0" borderId="0" xfId="0" applyNumberFormat="1" applyFont="1" applyFill="1" applyAlignment="1">
      <alignment/>
    </xf>
    <xf numFmtId="0" fontId="62" fillId="0" borderId="0" xfId="0" applyFont="1" applyFill="1" applyAlignment="1">
      <alignment vertical="top"/>
    </xf>
    <xf numFmtId="222" fontId="62" fillId="0" borderId="0" xfId="0" applyNumberFormat="1" applyFont="1" applyFill="1" applyAlignment="1">
      <alignment vertical="top"/>
    </xf>
    <xf numFmtId="0" fontId="62" fillId="0" borderId="0" xfId="0" applyFont="1" applyAlignment="1">
      <alignment vertical="top"/>
    </xf>
    <xf numFmtId="0" fontId="0" fillId="33" borderId="0" xfId="0" applyFont="1" applyFill="1" applyAlignment="1">
      <alignment/>
    </xf>
    <xf numFmtId="0" fontId="63" fillId="0" borderId="0" xfId="0" applyFont="1" applyFill="1" applyAlignment="1">
      <alignment/>
    </xf>
    <xf numFmtId="222" fontId="7" fillId="0" borderId="0" xfId="0" applyNumberFormat="1" applyFont="1" applyFill="1" applyAlignment="1">
      <alignment vertical="top"/>
    </xf>
    <xf numFmtId="208" fontId="3" fillId="0" borderId="0" xfId="0" applyNumberFormat="1" applyFont="1" applyFill="1" applyBorder="1" applyAlignment="1">
      <alignment horizontal="right" vertical="top" wrapText="1"/>
    </xf>
    <xf numFmtId="0" fontId="3" fillId="0" borderId="0" xfId="0" applyFont="1" applyFill="1" applyBorder="1" applyAlignment="1">
      <alignment/>
    </xf>
    <xf numFmtId="0" fontId="7" fillId="0" borderId="0" xfId="0" applyFont="1" applyFill="1" applyBorder="1" applyAlignment="1">
      <alignment/>
    </xf>
    <xf numFmtId="0" fontId="3" fillId="0" borderId="0" xfId="0" applyFont="1" applyFill="1" applyBorder="1" applyAlignment="1">
      <alignment horizontal="left"/>
    </xf>
    <xf numFmtId="0" fontId="64" fillId="0" borderId="0" xfId="0" applyFont="1" applyFill="1" applyAlignment="1">
      <alignment horizontal="left"/>
    </xf>
    <xf numFmtId="0" fontId="65" fillId="0" borderId="0" xfId="0" applyFont="1" applyFill="1" applyAlignment="1">
      <alignment horizontal="center" vertical="top" wrapText="1"/>
    </xf>
    <xf numFmtId="0" fontId="1" fillId="0" borderId="0" xfId="0" applyFont="1" applyFill="1" applyAlignment="1">
      <alignment/>
    </xf>
    <xf numFmtId="0" fontId="2" fillId="0" borderId="10" xfId="0" applyFont="1" applyFill="1" applyBorder="1" applyAlignment="1">
      <alignment horizontal="right"/>
    </xf>
    <xf numFmtId="0" fontId="3" fillId="0" borderId="11" xfId="0" applyFont="1" applyFill="1" applyBorder="1" applyAlignment="1">
      <alignment horizontal="center" vertical="top"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220" fontId="8" fillId="0" borderId="0" xfId="0" applyNumberFormat="1" applyFont="1" applyFill="1" applyAlignment="1">
      <alignment vertical="top"/>
    </xf>
    <xf numFmtId="222" fontId="66" fillId="0" borderId="0" xfId="0" applyNumberFormat="1" applyFont="1" applyFill="1" applyAlignment="1">
      <alignment vertical="top"/>
    </xf>
    <xf numFmtId="0" fontId="67" fillId="0" borderId="0" xfId="0" applyFont="1" applyFill="1" applyAlignment="1">
      <alignment horizontal="center" vertical="top"/>
    </xf>
    <xf numFmtId="220" fontId="68" fillId="33" borderId="0" xfId="0" applyNumberFormat="1" applyFont="1" applyFill="1" applyAlignment="1">
      <alignment/>
    </xf>
    <xf numFmtId="0" fontId="3" fillId="0" borderId="14" xfId="0" applyFont="1" applyFill="1" applyBorder="1" applyAlignment="1">
      <alignment horizontal="center" vertical="center" wrapText="1"/>
    </xf>
    <xf numFmtId="0" fontId="3" fillId="0" borderId="0" xfId="0" applyFont="1" applyFill="1" applyBorder="1" applyAlignment="1">
      <alignment vertical="top"/>
    </xf>
    <xf numFmtId="0" fontId="14" fillId="0" borderId="0" xfId="0" applyFont="1" applyFill="1" applyAlignment="1">
      <alignment/>
    </xf>
    <xf numFmtId="220" fontId="14" fillId="33" borderId="0" xfId="0" applyNumberFormat="1" applyFont="1" applyFill="1" applyAlignment="1">
      <alignment/>
    </xf>
    <xf numFmtId="220" fontId="14" fillId="0" borderId="0" xfId="0" applyNumberFormat="1" applyFont="1" applyFill="1" applyAlignment="1">
      <alignment/>
    </xf>
    <xf numFmtId="220" fontId="6" fillId="33" borderId="0" xfId="0" applyNumberFormat="1" applyFont="1" applyFill="1" applyAlignment="1">
      <alignment/>
    </xf>
    <xf numFmtId="0" fontId="9" fillId="0" borderId="15" xfId="0" applyFont="1" applyFill="1" applyBorder="1" applyAlignment="1">
      <alignment horizontal="center" vertical="center" wrapText="1"/>
    </xf>
    <xf numFmtId="208" fontId="3" fillId="0" borderId="0" xfId="0" applyNumberFormat="1" applyFont="1" applyFill="1" applyAlignment="1">
      <alignment horizontal="right" vertical="top" wrapText="1"/>
    </xf>
    <xf numFmtId="0" fontId="3" fillId="0" borderId="0" xfId="0" applyFont="1" applyFill="1" applyAlignment="1">
      <alignment/>
    </xf>
    <xf numFmtId="0" fontId="3" fillId="0" borderId="12" xfId="0" applyFont="1" applyBorder="1" applyAlignment="1">
      <alignment vertical="top"/>
    </xf>
    <xf numFmtId="0" fontId="3" fillId="0" borderId="12" xfId="0" applyFont="1" applyBorder="1" applyAlignment="1">
      <alignment vertical="top" wrapText="1"/>
    </xf>
    <xf numFmtId="0" fontId="2" fillId="0" borderId="12" xfId="0" applyFont="1" applyBorder="1" applyAlignment="1">
      <alignment vertical="top"/>
    </xf>
    <xf numFmtId="0" fontId="2" fillId="0" borderId="12" xfId="0" applyFont="1" applyBorder="1" applyAlignment="1">
      <alignment vertical="top" wrapText="1"/>
    </xf>
    <xf numFmtId="0" fontId="69" fillId="0" borderId="12" xfId="0" applyFont="1" applyBorder="1" applyAlignment="1">
      <alignment vertical="top" wrapText="1"/>
    </xf>
    <xf numFmtId="0" fontId="3" fillId="0" borderId="12" xfId="0" applyFont="1" applyFill="1" applyBorder="1" applyAlignment="1">
      <alignment horizontal="left" vertical="top" wrapText="1"/>
    </xf>
    <xf numFmtId="3" fontId="3" fillId="0" borderId="12" xfId="0" applyNumberFormat="1" applyFont="1" applyFill="1" applyBorder="1" applyAlignment="1">
      <alignment vertical="top" wrapText="1"/>
    </xf>
    <xf numFmtId="3" fontId="3" fillId="0" borderId="12" xfId="0" applyNumberFormat="1" applyFont="1" applyFill="1" applyBorder="1" applyAlignment="1">
      <alignment horizontal="right" vertical="top" wrapText="1"/>
    </xf>
    <xf numFmtId="0" fontId="11" fillId="0" borderId="12" xfId="0" applyFont="1" applyFill="1" applyBorder="1" applyAlignment="1">
      <alignment horizontal="justify" vertical="top" wrapText="1"/>
    </xf>
    <xf numFmtId="3" fontId="12" fillId="0" borderId="12" xfId="0" applyNumberFormat="1" applyFont="1" applyFill="1" applyBorder="1" applyAlignment="1">
      <alignment vertical="top" wrapText="1"/>
    </xf>
    <xf numFmtId="3" fontId="12" fillId="0" borderId="12" xfId="0" applyNumberFormat="1" applyFont="1" applyFill="1" applyBorder="1" applyAlignment="1">
      <alignment horizontal="right" vertical="top" wrapText="1"/>
    </xf>
    <xf numFmtId="3" fontId="11" fillId="0" borderId="12" xfId="0" applyNumberFormat="1" applyFont="1" applyFill="1" applyBorder="1" applyAlignment="1">
      <alignment horizontal="right" vertical="top" wrapText="1"/>
    </xf>
    <xf numFmtId="0" fontId="2" fillId="0" borderId="12" xfId="0" applyFont="1" applyFill="1" applyBorder="1" applyAlignment="1">
      <alignment horizontal="justify" vertical="top" wrapText="1"/>
    </xf>
    <xf numFmtId="3" fontId="2" fillId="0" borderId="12" xfId="0" applyNumberFormat="1" applyFont="1" applyFill="1" applyBorder="1" applyAlignment="1">
      <alignment vertical="top" wrapText="1"/>
    </xf>
    <xf numFmtId="3" fontId="2" fillId="0" borderId="12" xfId="0" applyNumberFormat="1" applyFont="1" applyFill="1" applyBorder="1" applyAlignment="1">
      <alignment horizontal="right" vertical="top" wrapText="1"/>
    </xf>
    <xf numFmtId="3" fontId="11" fillId="0" borderId="12" xfId="0" applyNumberFormat="1" applyFont="1" applyFill="1" applyBorder="1" applyAlignment="1">
      <alignment vertical="top" wrapText="1"/>
    </xf>
    <xf numFmtId="0" fontId="11" fillId="0" borderId="12" xfId="0" applyFont="1" applyFill="1" applyBorder="1" applyAlignment="1">
      <alignment vertical="top" wrapText="1"/>
    </xf>
    <xf numFmtId="0" fontId="2" fillId="0" borderId="12" xfId="0" applyFont="1" applyFill="1" applyBorder="1" applyAlignment="1">
      <alignment vertical="top" wrapText="1"/>
    </xf>
    <xf numFmtId="0" fontId="3" fillId="0" borderId="12" xfId="0" applyFont="1" applyFill="1" applyBorder="1" applyAlignment="1">
      <alignment horizontal="justify" vertical="top" wrapText="1"/>
    </xf>
    <xf numFmtId="0" fontId="2" fillId="0" borderId="12" xfId="0" applyFont="1" applyFill="1" applyBorder="1" applyAlignment="1">
      <alignment horizontal="justify" vertical="top"/>
    </xf>
    <xf numFmtId="3" fontId="13" fillId="0" borderId="12" xfId="0" applyNumberFormat="1" applyFont="1" applyFill="1" applyBorder="1" applyAlignment="1">
      <alignment vertical="top" wrapText="1"/>
    </xf>
    <xf numFmtId="3" fontId="13" fillId="0" borderId="12" xfId="0" applyNumberFormat="1" applyFont="1" applyFill="1" applyBorder="1" applyAlignment="1">
      <alignment horizontal="right" vertical="top" wrapText="1"/>
    </xf>
    <xf numFmtId="0" fontId="12" fillId="0" borderId="12" xfId="0" applyFont="1" applyFill="1" applyBorder="1" applyAlignment="1">
      <alignment horizontal="justify" vertical="top" wrapText="1"/>
    </xf>
    <xf numFmtId="0" fontId="70" fillId="0" borderId="12" xfId="0" applyFont="1" applyBorder="1" applyAlignment="1">
      <alignment vertical="top" wrapText="1"/>
    </xf>
    <xf numFmtId="0" fontId="9" fillId="4" borderId="12" xfId="0" applyFont="1" applyFill="1" applyBorder="1" applyAlignment="1">
      <alignment horizontal="center" vertical="top" wrapText="1"/>
    </xf>
    <xf numFmtId="0" fontId="17" fillId="4" borderId="12" xfId="0" applyFont="1" applyFill="1" applyBorder="1" applyAlignment="1">
      <alignment vertical="center" wrapText="1"/>
    </xf>
    <xf numFmtId="0" fontId="64" fillId="0" borderId="0" xfId="0" applyFont="1" applyFill="1" applyAlignment="1">
      <alignment/>
    </xf>
    <xf numFmtId="0" fontId="2" fillId="0" borderId="0" xfId="0" applyFont="1" applyFill="1" applyAlignment="1">
      <alignment/>
    </xf>
    <xf numFmtId="0" fontId="2" fillId="0" borderId="12" xfId="0" applyFont="1" applyFill="1" applyBorder="1" applyAlignment="1">
      <alignment horizontal="right" vertical="top" wrapText="1"/>
    </xf>
    <xf numFmtId="0" fontId="3" fillId="0" borderId="12" xfId="0" applyFont="1" applyFill="1" applyBorder="1" applyAlignment="1">
      <alignment vertical="top" wrapText="1"/>
    </xf>
    <xf numFmtId="0" fontId="2" fillId="0" borderId="12" xfId="0" applyFont="1" applyFill="1" applyBorder="1" applyAlignment="1">
      <alignment vertical="top"/>
    </xf>
    <xf numFmtId="220" fontId="12" fillId="0" borderId="12" xfId="0" applyNumberFormat="1" applyFont="1" applyFill="1" applyBorder="1" applyAlignment="1">
      <alignment horizontal="right" vertical="top" wrapText="1"/>
    </xf>
    <xf numFmtId="220" fontId="2" fillId="0" borderId="12" xfId="0" applyNumberFormat="1" applyFont="1" applyFill="1" applyBorder="1" applyAlignment="1">
      <alignment vertical="top" wrapText="1"/>
    </xf>
    <xf numFmtId="220" fontId="3" fillId="0" borderId="12" xfId="0" applyNumberFormat="1" applyFont="1" applyFill="1" applyBorder="1" applyAlignment="1">
      <alignment vertical="top" wrapText="1"/>
    </xf>
    <xf numFmtId="220" fontId="0" fillId="0" borderId="0" xfId="0" applyNumberFormat="1" applyFont="1" applyFill="1" applyAlignment="1">
      <alignment/>
    </xf>
    <xf numFmtId="0" fontId="2" fillId="0" borderId="0" xfId="49" applyFont="1" applyFill="1" applyBorder="1" applyAlignment="1">
      <alignment horizontal="justify" vertical="top" wrapText="1"/>
      <protection/>
    </xf>
    <xf numFmtId="0" fontId="2" fillId="0" borderId="12" xfId="49" applyFont="1" applyFill="1" applyBorder="1" applyAlignment="1">
      <alignment horizontal="justify" vertical="top" wrapText="1"/>
      <protection/>
    </xf>
    <xf numFmtId="0" fontId="2" fillId="0" borderId="0" xfId="49" applyNumberFormat="1" applyFont="1" applyFill="1" applyBorder="1" applyAlignment="1">
      <alignment horizontal="justify" vertical="top" wrapText="1"/>
      <protection/>
    </xf>
    <xf numFmtId="49" fontId="18" fillId="0" borderId="0" xfId="0" applyNumberFormat="1" applyFont="1" applyFill="1" applyBorder="1" applyAlignment="1">
      <alignment horizontal="justify" vertical="top" wrapText="1"/>
    </xf>
    <xf numFmtId="49" fontId="18" fillId="0" borderId="12" xfId="0" applyNumberFormat="1" applyFont="1" applyFill="1" applyBorder="1" applyAlignment="1">
      <alignment horizontal="justify" vertical="top" wrapText="1"/>
    </xf>
    <xf numFmtId="0" fontId="2" fillId="0" borderId="12" xfId="49" applyNumberFormat="1" applyFont="1" applyFill="1" applyBorder="1" applyAlignment="1">
      <alignment horizontal="justify" vertical="top" wrapText="1"/>
      <protection/>
    </xf>
    <xf numFmtId="3" fontId="2" fillId="0" borderId="13" xfId="0" applyNumberFormat="1" applyFont="1" applyFill="1" applyBorder="1" applyAlignment="1">
      <alignment vertical="top" wrapText="1"/>
    </xf>
    <xf numFmtId="0" fontId="2" fillId="0" borderId="14" xfId="0" applyFont="1" applyBorder="1" applyAlignment="1">
      <alignment vertical="top"/>
    </xf>
    <xf numFmtId="0" fontId="2" fillId="0" borderId="14" xfId="0" applyFont="1" applyBorder="1" applyAlignment="1">
      <alignment vertical="top" wrapText="1"/>
    </xf>
    <xf numFmtId="0" fontId="2" fillId="34" borderId="12" xfId="0" applyFont="1" applyFill="1" applyBorder="1" applyAlignment="1">
      <alignment horizontal="right" vertical="top" wrapText="1"/>
    </xf>
    <xf numFmtId="0" fontId="2" fillId="34" borderId="12" xfId="0" applyFont="1" applyFill="1" applyBorder="1" applyAlignment="1">
      <alignment horizontal="left" vertical="top" wrapText="1"/>
    </xf>
    <xf numFmtId="0" fontId="2" fillId="0" borderId="16" xfId="0" applyFont="1" applyBorder="1" applyAlignment="1">
      <alignment vertical="top"/>
    </xf>
    <xf numFmtId="0" fontId="2" fillId="0" borderId="16" xfId="0" applyFont="1" applyBorder="1" applyAlignment="1">
      <alignment vertical="top" wrapText="1"/>
    </xf>
    <xf numFmtId="3" fontId="19" fillId="0" borderId="12" xfId="0" applyNumberFormat="1" applyFont="1" applyFill="1" applyBorder="1" applyAlignment="1">
      <alignment horizontal="right" vertical="top" wrapText="1"/>
    </xf>
    <xf numFmtId="3" fontId="19" fillId="0" borderId="12" xfId="0" applyNumberFormat="1" applyFont="1" applyFill="1" applyBorder="1" applyAlignment="1">
      <alignment vertical="top" wrapText="1"/>
    </xf>
    <xf numFmtId="220" fontId="13" fillId="0" borderId="12" xfId="0" applyNumberFormat="1" applyFont="1" applyFill="1" applyBorder="1" applyAlignment="1">
      <alignment vertical="top" wrapText="1"/>
    </xf>
    <xf numFmtId="220" fontId="13" fillId="0" borderId="12" xfId="0" applyNumberFormat="1" applyFont="1" applyFill="1" applyBorder="1" applyAlignment="1">
      <alignment horizontal="right" vertical="top" wrapText="1"/>
    </xf>
    <xf numFmtId="3" fontId="19" fillId="0" borderId="13" xfId="0" applyNumberFormat="1" applyFont="1" applyFill="1" applyBorder="1" applyAlignment="1">
      <alignment vertical="top" wrapText="1"/>
    </xf>
    <xf numFmtId="0" fontId="3" fillId="34" borderId="14" xfId="0" applyFont="1" applyFill="1" applyBorder="1" applyAlignment="1">
      <alignment horizontal="right" vertical="top" wrapText="1"/>
    </xf>
    <xf numFmtId="0" fontId="3" fillId="34" borderId="14" xfId="0" applyFont="1" applyFill="1" applyBorder="1" applyAlignment="1">
      <alignment horizontal="left" vertical="top" wrapText="1"/>
    </xf>
    <xf numFmtId="0" fontId="2" fillId="0" borderId="16" xfId="0" applyFont="1" applyFill="1" applyBorder="1" applyAlignment="1">
      <alignment vertical="top" wrapText="1"/>
    </xf>
    <xf numFmtId="0" fontId="3" fillId="0" borderId="16" xfId="0" applyFont="1" applyFill="1" applyBorder="1" applyAlignment="1">
      <alignment horizontal="justify" vertical="top" wrapText="1"/>
    </xf>
    <xf numFmtId="220" fontId="19" fillId="0" borderId="12" xfId="0" applyNumberFormat="1" applyFont="1" applyFill="1" applyBorder="1" applyAlignment="1">
      <alignment vertical="top" wrapText="1"/>
    </xf>
    <xf numFmtId="220" fontId="19" fillId="0" borderId="12" xfId="0" applyNumberFormat="1" applyFont="1" applyFill="1" applyBorder="1" applyAlignment="1">
      <alignment horizontal="right" vertical="top" wrapText="1"/>
    </xf>
    <xf numFmtId="0" fontId="2" fillId="0" borderId="0" xfId="0" applyNumberFormat="1" applyFont="1" applyAlignment="1">
      <alignment wrapText="1"/>
    </xf>
    <xf numFmtId="0" fontId="2" fillId="34" borderId="16" xfId="0" applyFont="1" applyFill="1" applyBorder="1" applyAlignment="1">
      <alignment horizontal="right" vertical="top" wrapText="1"/>
    </xf>
    <xf numFmtId="0" fontId="2" fillId="34" borderId="16" xfId="0" applyFont="1" applyFill="1" applyBorder="1" applyAlignment="1">
      <alignment horizontal="left" vertical="top" wrapText="1"/>
    </xf>
    <xf numFmtId="2" fontId="71" fillId="35" borderId="12" xfId="0" applyNumberFormat="1" applyFont="1" applyFill="1" applyBorder="1" applyAlignment="1">
      <alignment horizontal="center" vertical="center" wrapText="1"/>
    </xf>
    <xf numFmtId="0" fontId="71" fillId="0" borderId="12" xfId="0" applyFont="1" applyBorder="1" applyAlignment="1">
      <alignment horizontal="center" vertical="center" wrapText="1"/>
    </xf>
    <xf numFmtId="2" fontId="71" fillId="0" borderId="12" xfId="0" applyNumberFormat="1" applyFont="1" applyBorder="1" applyAlignment="1">
      <alignment horizontal="center" vertical="center" wrapText="1"/>
    </xf>
    <xf numFmtId="2" fontId="72" fillId="35" borderId="12" xfId="0" applyNumberFormat="1" applyFont="1" applyFill="1" applyBorder="1" applyAlignment="1">
      <alignment horizontal="center" vertical="center" wrapText="1"/>
    </xf>
    <xf numFmtId="0" fontId="72" fillId="0" borderId="12" xfId="0" applyFont="1" applyBorder="1" applyAlignment="1">
      <alignment horizontal="center" vertical="center" wrapText="1"/>
    </xf>
    <xf numFmtId="2" fontId="72" fillId="0" borderId="12" xfId="0" applyNumberFormat="1" applyFont="1" applyBorder="1" applyAlignment="1">
      <alignment horizontal="center" vertical="center" wrapText="1"/>
    </xf>
    <xf numFmtId="4" fontId="2" fillId="0" borderId="12" xfId="0" applyNumberFormat="1" applyFont="1" applyFill="1" applyBorder="1" applyAlignment="1">
      <alignment vertical="top" wrapText="1"/>
    </xf>
    <xf numFmtId="4" fontId="2" fillId="0" borderId="12" xfId="0" applyNumberFormat="1" applyFont="1" applyFill="1" applyBorder="1" applyAlignment="1">
      <alignment horizontal="right" vertical="top" wrapText="1"/>
    </xf>
    <xf numFmtId="4" fontId="13" fillId="4" borderId="12" xfId="0" applyNumberFormat="1" applyFont="1" applyFill="1" applyBorder="1" applyAlignment="1">
      <alignment horizontal="right" vertical="center" wrapText="1"/>
    </xf>
    <xf numFmtId="0" fontId="72" fillId="0" borderId="12" xfId="0" applyFont="1" applyBorder="1" applyAlignment="1">
      <alignment vertical="top" wrapText="1"/>
    </xf>
    <xf numFmtId="4" fontId="3" fillId="0" borderId="12" xfId="0" applyNumberFormat="1" applyFont="1" applyFill="1" applyBorder="1" applyAlignment="1">
      <alignment horizontal="right" vertical="top" wrapText="1"/>
    </xf>
    <xf numFmtId="4" fontId="3" fillId="0" borderId="12" xfId="0" applyNumberFormat="1" applyFont="1" applyFill="1" applyBorder="1" applyAlignment="1">
      <alignment vertical="top" wrapText="1"/>
    </xf>
    <xf numFmtId="0" fontId="72" fillId="0" borderId="12" xfId="0" applyFont="1" applyBorder="1" applyAlignment="1">
      <alignment vertical="top"/>
    </xf>
    <xf numFmtId="0" fontId="72" fillId="0" borderId="12" xfId="0" applyFont="1" applyBorder="1" applyAlignment="1">
      <alignment vertical="center" wrapText="1"/>
    </xf>
    <xf numFmtId="0" fontId="72" fillId="0" borderId="12" xfId="0" applyFont="1" applyBorder="1" applyAlignment="1">
      <alignment vertical="center"/>
    </xf>
    <xf numFmtId="0" fontId="2" fillId="0" borderId="0" xfId="0" applyFont="1" applyFill="1" applyAlignment="1">
      <alignment horizontal="right"/>
    </xf>
    <xf numFmtId="4" fontId="13" fillId="0" borderId="12" xfId="0" applyNumberFormat="1" applyFont="1" applyFill="1" applyBorder="1" applyAlignment="1">
      <alignment horizontal="right" vertical="top" wrapText="1"/>
    </xf>
    <xf numFmtId="4" fontId="13" fillId="0" borderId="12" xfId="0" applyNumberFormat="1" applyFont="1" applyFill="1" applyBorder="1" applyAlignment="1">
      <alignment vertical="top" wrapText="1"/>
    </xf>
    <xf numFmtId="0" fontId="16" fillId="0" borderId="0" xfId="0" applyFont="1" applyFill="1" applyAlignment="1">
      <alignment horizontal="center"/>
    </xf>
    <xf numFmtId="0" fontId="9"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 fillId="0" borderId="0" xfId="0" applyFont="1" applyFill="1" applyAlignment="1">
      <alignment horizontal="left" vertical="top"/>
    </xf>
    <xf numFmtId="0" fontId="2" fillId="0" borderId="0" xfId="0" applyFont="1" applyFill="1" applyAlignment="1">
      <alignment horizontal="left" vertical="center" wrapText="1"/>
    </xf>
    <xf numFmtId="0" fontId="3" fillId="0" borderId="1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5" fillId="0" borderId="0" xfId="0" applyFont="1" applyFill="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i val="0"/>
        <color indexed="12"/>
      </font>
    </dxf>
    <dxf>
      <font>
        <b/>
        <i val="0"/>
        <color rgb="FF0000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42"/>
  <sheetViews>
    <sheetView tabSelected="1" view="pageBreakPreview" zoomScale="75" zoomScaleNormal="80" zoomScaleSheetLayoutView="75" zoomScalePageLayoutView="0" workbookViewId="0" topLeftCell="A1">
      <selection activeCell="D124" sqref="D124"/>
    </sheetView>
  </sheetViews>
  <sheetFormatPr defaultColWidth="9.00390625" defaultRowHeight="12.75"/>
  <cols>
    <col min="1" max="1" width="14.25390625" style="11" customWidth="1"/>
    <col min="2" max="2" width="58.25390625" style="4" customWidth="1"/>
    <col min="3" max="3" width="19.625" style="4" customWidth="1"/>
    <col min="4" max="4" width="20.75390625" style="10" customWidth="1"/>
    <col min="5" max="5" width="16.625" style="5" customWidth="1"/>
    <col min="6" max="6" width="16.375" style="5" customWidth="1"/>
    <col min="7" max="7" width="10.125" style="0" bestFit="1" customWidth="1"/>
    <col min="8" max="8" width="11.375" style="9" hidden="1" customWidth="1"/>
    <col min="9" max="9" width="25.75390625" style="0" customWidth="1"/>
  </cols>
  <sheetData>
    <row r="1" spans="1:8" s="1" customFormat="1" ht="18.75">
      <c r="A1" s="63"/>
      <c r="B1" s="3"/>
      <c r="C1" s="3"/>
      <c r="D1" s="121" t="s">
        <v>105</v>
      </c>
      <c r="E1" s="121"/>
      <c r="F1" s="121"/>
      <c r="H1" s="7"/>
    </row>
    <row r="2" spans="1:8" s="1" customFormat="1" ht="33" customHeight="1">
      <c r="A2" s="63"/>
      <c r="B2" s="17"/>
      <c r="C2" s="17"/>
      <c r="D2" s="122" t="s">
        <v>58</v>
      </c>
      <c r="E2" s="122"/>
      <c r="F2" s="122"/>
      <c r="H2" s="7"/>
    </row>
    <row r="3" spans="1:8" s="1" customFormat="1" ht="22.5" customHeight="1">
      <c r="A3" s="64" t="s">
        <v>144</v>
      </c>
      <c r="B3" s="64"/>
      <c r="C3" s="64"/>
      <c r="D3" s="114" t="s">
        <v>10</v>
      </c>
      <c r="E3" s="64" t="s">
        <v>146</v>
      </c>
      <c r="F3" s="64"/>
      <c r="H3" s="7"/>
    </row>
    <row r="4" spans="1:8" s="1" customFormat="1" ht="25.5" customHeight="1">
      <c r="A4" s="125" t="s">
        <v>103</v>
      </c>
      <c r="B4" s="125"/>
      <c r="C4" s="125"/>
      <c r="D4" s="125"/>
      <c r="E4" s="125"/>
      <c r="F4" s="125"/>
      <c r="H4" s="7"/>
    </row>
    <row r="5" spans="1:8" s="1" customFormat="1" ht="22.5" customHeight="1">
      <c r="A5" s="125" t="s">
        <v>104</v>
      </c>
      <c r="B5" s="125"/>
      <c r="C5" s="125"/>
      <c r="D5" s="125"/>
      <c r="E5" s="125"/>
      <c r="F5" s="125"/>
      <c r="H5" s="7"/>
    </row>
    <row r="6" spans="1:8" s="1" customFormat="1" ht="33" customHeight="1">
      <c r="A6" s="117">
        <v>14502000000</v>
      </c>
      <c r="B6" s="117"/>
      <c r="C6" s="117"/>
      <c r="D6" s="117"/>
      <c r="E6" s="117"/>
      <c r="F6" s="117"/>
      <c r="H6" s="7"/>
    </row>
    <row r="7" spans="1:8" s="1" customFormat="1" ht="16.5" customHeight="1">
      <c r="A7" s="118" t="s">
        <v>55</v>
      </c>
      <c r="B7" s="118"/>
      <c r="C7" s="118"/>
      <c r="D7" s="118"/>
      <c r="E7" s="118"/>
      <c r="F7" s="118"/>
      <c r="H7" s="7"/>
    </row>
    <row r="8" spans="1:8" s="1" customFormat="1" ht="16.5" customHeight="1">
      <c r="A8" s="19"/>
      <c r="B8" s="3" t="s">
        <v>10</v>
      </c>
      <c r="C8" s="3"/>
      <c r="D8" s="19"/>
      <c r="E8" s="19"/>
      <c r="F8" s="20" t="s">
        <v>57</v>
      </c>
      <c r="H8" s="7"/>
    </row>
    <row r="9" spans="1:8" s="1" customFormat="1" ht="33" customHeight="1">
      <c r="A9" s="119" t="s">
        <v>11</v>
      </c>
      <c r="B9" s="119" t="s">
        <v>54</v>
      </c>
      <c r="C9" s="119" t="s">
        <v>47</v>
      </c>
      <c r="D9" s="126" t="s">
        <v>0</v>
      </c>
      <c r="E9" s="123" t="s">
        <v>1</v>
      </c>
      <c r="F9" s="124"/>
      <c r="H9" s="7"/>
    </row>
    <row r="10" spans="1:8" s="1" customFormat="1" ht="79.5" customHeight="1">
      <c r="A10" s="120"/>
      <c r="B10" s="120"/>
      <c r="C10" s="120"/>
      <c r="D10" s="127"/>
      <c r="E10" s="28" t="s">
        <v>48</v>
      </c>
      <c r="F10" s="21" t="s">
        <v>49</v>
      </c>
      <c r="H10" s="7"/>
    </row>
    <row r="11" spans="1:8" s="1" customFormat="1" ht="13.5" customHeight="1">
      <c r="A11" s="22">
        <v>1</v>
      </c>
      <c r="B11" s="23">
        <v>2</v>
      </c>
      <c r="C11" s="23">
        <v>3</v>
      </c>
      <c r="D11" s="34">
        <v>4</v>
      </c>
      <c r="E11" s="22">
        <v>5</v>
      </c>
      <c r="F11" s="22">
        <v>6</v>
      </c>
      <c r="H11" s="7"/>
    </row>
    <row r="12" spans="1:9" s="5" customFormat="1" ht="27.75" customHeight="1">
      <c r="A12" s="66">
        <v>10000000</v>
      </c>
      <c r="B12" s="42" t="s">
        <v>2</v>
      </c>
      <c r="C12" s="43">
        <f>D12+E12</f>
        <v>112041939</v>
      </c>
      <c r="D12" s="44">
        <f>D13+D21+D27</f>
        <v>111939939</v>
      </c>
      <c r="E12" s="44">
        <f>SUM(E13,E21,E42)</f>
        <v>102000</v>
      </c>
      <c r="F12" s="44"/>
      <c r="H12" s="12"/>
      <c r="I12" s="6"/>
    </row>
    <row r="13" spans="1:9" s="5" customFormat="1" ht="44.25" customHeight="1">
      <c r="A13" s="53">
        <v>11000000</v>
      </c>
      <c r="B13" s="45" t="s">
        <v>3</v>
      </c>
      <c r="C13" s="46">
        <f aca="true" t="shared" si="0" ref="C13:C89">D13+E13</f>
        <v>64942986</v>
      </c>
      <c r="D13" s="47">
        <f>D14+D19</f>
        <v>64942986</v>
      </c>
      <c r="E13" s="48"/>
      <c r="F13" s="48"/>
      <c r="H13" s="12"/>
      <c r="I13" s="27"/>
    </row>
    <row r="14" spans="1:9" s="5" customFormat="1" ht="26.25" customHeight="1">
      <c r="A14" s="54">
        <v>11010000</v>
      </c>
      <c r="B14" s="49" t="s">
        <v>36</v>
      </c>
      <c r="C14" s="50">
        <f t="shared" si="0"/>
        <v>64917986</v>
      </c>
      <c r="D14" s="51">
        <f>SUM(D15:D18)</f>
        <v>64917986</v>
      </c>
      <c r="E14" s="51"/>
      <c r="F14" s="51"/>
      <c r="H14" s="12"/>
      <c r="I14" s="24"/>
    </row>
    <row r="15" spans="1:8" s="5" customFormat="1" ht="66" customHeight="1">
      <c r="A15" s="54">
        <v>11010100</v>
      </c>
      <c r="B15" s="49" t="s">
        <v>23</v>
      </c>
      <c r="C15" s="50">
        <f t="shared" si="0"/>
        <v>51924386</v>
      </c>
      <c r="D15" s="51">
        <v>51924386</v>
      </c>
      <c r="E15" s="51"/>
      <c r="F15" s="51"/>
      <c r="H15" s="12"/>
    </row>
    <row r="16" spans="1:8" s="5" customFormat="1" ht="99" customHeight="1">
      <c r="A16" s="54">
        <v>11010200</v>
      </c>
      <c r="B16" s="49" t="s">
        <v>24</v>
      </c>
      <c r="C16" s="50">
        <f t="shared" si="0"/>
        <v>2283600</v>
      </c>
      <c r="D16" s="51">
        <v>2283600</v>
      </c>
      <c r="E16" s="51"/>
      <c r="F16" s="51"/>
      <c r="H16" s="12"/>
    </row>
    <row r="17" spans="1:8" s="5" customFormat="1" ht="65.25" customHeight="1">
      <c r="A17" s="65" t="s">
        <v>25</v>
      </c>
      <c r="B17" s="49" t="s">
        <v>26</v>
      </c>
      <c r="C17" s="50">
        <f t="shared" si="0"/>
        <v>7400000</v>
      </c>
      <c r="D17" s="51">
        <v>7400000</v>
      </c>
      <c r="E17" s="51"/>
      <c r="F17" s="51"/>
      <c r="H17" s="12"/>
    </row>
    <row r="18" spans="1:8" s="5" customFormat="1" ht="63" customHeight="1">
      <c r="A18" s="65" t="s">
        <v>27</v>
      </c>
      <c r="B18" s="49" t="s">
        <v>28</v>
      </c>
      <c r="C18" s="50">
        <f t="shared" si="0"/>
        <v>3310000</v>
      </c>
      <c r="D18" s="51">
        <v>3310000</v>
      </c>
      <c r="E18" s="51"/>
      <c r="F18" s="51"/>
      <c r="H18" s="12"/>
    </row>
    <row r="19" spans="1:9" s="5" customFormat="1" ht="25.5" customHeight="1">
      <c r="A19" s="66">
        <v>11020000</v>
      </c>
      <c r="B19" s="55" t="s">
        <v>4</v>
      </c>
      <c r="C19" s="43">
        <f t="shared" si="0"/>
        <v>25000</v>
      </c>
      <c r="D19" s="43">
        <f>D20</f>
        <v>25000</v>
      </c>
      <c r="E19" s="44"/>
      <c r="F19" s="44"/>
      <c r="H19" s="12"/>
      <c r="I19" s="24"/>
    </row>
    <row r="20" spans="1:9" s="5" customFormat="1" ht="42.75" customHeight="1">
      <c r="A20" s="54">
        <v>11020200</v>
      </c>
      <c r="B20" s="49" t="s">
        <v>15</v>
      </c>
      <c r="C20" s="50">
        <f t="shared" si="0"/>
        <v>25000</v>
      </c>
      <c r="D20" s="51">
        <v>25000</v>
      </c>
      <c r="E20" s="51"/>
      <c r="F20" s="51"/>
      <c r="H20" s="12"/>
      <c r="I20" s="24"/>
    </row>
    <row r="21" spans="1:8" s="5" customFormat="1" ht="27" customHeight="1">
      <c r="A21" s="37">
        <v>14000000</v>
      </c>
      <c r="B21" s="38" t="s">
        <v>59</v>
      </c>
      <c r="C21" s="43">
        <f>C26+C22+C24</f>
        <v>6665000</v>
      </c>
      <c r="D21" s="52">
        <f>D26+D22+D24</f>
        <v>6665000</v>
      </c>
      <c r="E21" s="52"/>
      <c r="F21" s="44"/>
      <c r="H21" s="12"/>
    </row>
    <row r="22" spans="1:8" s="5" customFormat="1" ht="27" customHeight="1">
      <c r="A22" s="37">
        <v>14020000</v>
      </c>
      <c r="B22" s="38" t="s">
        <v>98</v>
      </c>
      <c r="C22" s="43">
        <f>D22+E22</f>
        <v>1000000</v>
      </c>
      <c r="D22" s="43">
        <f>D23</f>
        <v>1000000</v>
      </c>
      <c r="E22" s="52"/>
      <c r="F22" s="44"/>
      <c r="H22" s="12"/>
    </row>
    <row r="23" spans="1:8" s="5" customFormat="1" ht="27" customHeight="1">
      <c r="A23" s="39">
        <v>14021900</v>
      </c>
      <c r="B23" s="40" t="s">
        <v>99</v>
      </c>
      <c r="C23" s="50">
        <f>D23+E23</f>
        <v>1000000</v>
      </c>
      <c r="D23" s="50">
        <v>1000000</v>
      </c>
      <c r="E23" s="52"/>
      <c r="F23" s="44"/>
      <c r="H23" s="12"/>
    </row>
    <row r="24" spans="1:8" s="5" customFormat="1" ht="62.25" customHeight="1">
      <c r="A24" s="37">
        <v>14030000</v>
      </c>
      <c r="B24" s="38" t="s">
        <v>100</v>
      </c>
      <c r="C24" s="43">
        <f>D24+E24</f>
        <v>3500000</v>
      </c>
      <c r="D24" s="43">
        <f>D25</f>
        <v>3500000</v>
      </c>
      <c r="E24" s="52"/>
      <c r="F24" s="44"/>
      <c r="H24" s="12"/>
    </row>
    <row r="25" spans="1:8" s="5" customFormat="1" ht="43.5" customHeight="1">
      <c r="A25" s="39">
        <v>14031900</v>
      </c>
      <c r="B25" s="40" t="s">
        <v>99</v>
      </c>
      <c r="C25" s="50">
        <f>D25+E25</f>
        <v>3500000</v>
      </c>
      <c r="D25" s="50">
        <v>3500000</v>
      </c>
      <c r="E25" s="52"/>
      <c r="F25" s="44"/>
      <c r="H25" s="12"/>
    </row>
    <row r="26" spans="1:8" s="5" customFormat="1" ht="60.75" customHeight="1">
      <c r="A26" s="39">
        <v>14040000</v>
      </c>
      <c r="B26" s="40" t="s">
        <v>60</v>
      </c>
      <c r="C26" s="50">
        <f t="shared" si="0"/>
        <v>2165000</v>
      </c>
      <c r="D26" s="51">
        <v>2165000</v>
      </c>
      <c r="E26" s="51"/>
      <c r="F26" s="51"/>
      <c r="H26" s="12"/>
    </row>
    <row r="27" spans="1:8" s="5" customFormat="1" ht="60.75" customHeight="1">
      <c r="A27" s="37">
        <v>18000000</v>
      </c>
      <c r="B27" s="38" t="s">
        <v>126</v>
      </c>
      <c r="C27" s="43">
        <f t="shared" si="0"/>
        <v>40331953</v>
      </c>
      <c r="D27" s="44">
        <f>D28+D38</f>
        <v>40331953</v>
      </c>
      <c r="E27" s="44"/>
      <c r="F27" s="44"/>
      <c r="H27" s="12"/>
    </row>
    <row r="28" spans="1:8" s="5" customFormat="1" ht="25.5" customHeight="1">
      <c r="A28" s="37">
        <v>18010000</v>
      </c>
      <c r="B28" s="38" t="s">
        <v>61</v>
      </c>
      <c r="C28" s="43">
        <f t="shared" si="0"/>
        <v>23386953</v>
      </c>
      <c r="D28" s="44">
        <f>D29+D30+D31+D32+D33+D34+D35+D36+D37</f>
        <v>23386953</v>
      </c>
      <c r="E28" s="51"/>
      <c r="F28" s="51"/>
      <c r="H28" s="12"/>
    </row>
    <row r="29" spans="1:8" s="5" customFormat="1" ht="78" customHeight="1">
      <c r="A29" s="39">
        <v>18010100</v>
      </c>
      <c r="B29" s="40" t="s">
        <v>62</v>
      </c>
      <c r="C29" s="50">
        <f t="shared" si="0"/>
        <v>28453</v>
      </c>
      <c r="D29" s="51">
        <v>28453</v>
      </c>
      <c r="E29" s="44"/>
      <c r="F29" s="44"/>
      <c r="H29" s="12"/>
    </row>
    <row r="30" spans="1:8" s="5" customFormat="1" ht="80.25" customHeight="1">
      <c r="A30" s="39">
        <v>18010200</v>
      </c>
      <c r="B30" s="40" t="s">
        <v>63</v>
      </c>
      <c r="C30" s="50">
        <f t="shared" si="0"/>
        <v>127000</v>
      </c>
      <c r="D30" s="51">
        <v>127000</v>
      </c>
      <c r="E30" s="51"/>
      <c r="F30" s="51"/>
      <c r="H30" s="12"/>
    </row>
    <row r="31" spans="1:8" s="5" customFormat="1" ht="80.25" customHeight="1">
      <c r="A31" s="39">
        <v>18010300</v>
      </c>
      <c r="B31" s="40" t="s">
        <v>64</v>
      </c>
      <c r="C31" s="50">
        <f t="shared" si="0"/>
        <v>2100000</v>
      </c>
      <c r="D31" s="51">
        <v>2100000</v>
      </c>
      <c r="E31" s="51"/>
      <c r="F31" s="51"/>
      <c r="H31" s="12"/>
    </row>
    <row r="32" spans="1:8" s="5" customFormat="1" ht="80.25" customHeight="1">
      <c r="A32" s="39">
        <v>18010400</v>
      </c>
      <c r="B32" s="40" t="s">
        <v>65</v>
      </c>
      <c r="C32" s="50">
        <f t="shared" si="0"/>
        <v>1995000</v>
      </c>
      <c r="D32" s="51">
        <v>1995000</v>
      </c>
      <c r="E32" s="51"/>
      <c r="F32" s="51"/>
      <c r="H32" s="12"/>
    </row>
    <row r="33" spans="1:8" s="5" customFormat="1" ht="32.25" customHeight="1">
      <c r="A33" s="39">
        <v>18010500</v>
      </c>
      <c r="B33" s="40" t="s">
        <v>66</v>
      </c>
      <c r="C33" s="50">
        <f t="shared" si="0"/>
        <v>1350000</v>
      </c>
      <c r="D33" s="51">
        <v>1350000</v>
      </c>
      <c r="E33" s="51"/>
      <c r="F33" s="51"/>
      <c r="G33" s="71"/>
      <c r="H33" s="12"/>
    </row>
    <row r="34" spans="1:8" s="5" customFormat="1" ht="32.25" customHeight="1">
      <c r="A34" s="39">
        <v>18010600</v>
      </c>
      <c r="B34" s="40" t="s">
        <v>67</v>
      </c>
      <c r="C34" s="50">
        <f t="shared" si="0"/>
        <v>6680000</v>
      </c>
      <c r="D34" s="51">
        <v>6680000</v>
      </c>
      <c r="E34" s="51"/>
      <c r="F34" s="51"/>
      <c r="H34" s="12"/>
    </row>
    <row r="35" spans="1:8" s="5" customFormat="1" ht="32.25" customHeight="1">
      <c r="A35" s="39">
        <v>18010700</v>
      </c>
      <c r="B35" s="40" t="s">
        <v>68</v>
      </c>
      <c r="C35" s="50">
        <f t="shared" si="0"/>
        <v>8400000</v>
      </c>
      <c r="D35" s="51">
        <v>8400000</v>
      </c>
      <c r="E35" s="51"/>
      <c r="F35" s="51"/>
      <c r="H35" s="12"/>
    </row>
    <row r="36" spans="1:8" s="5" customFormat="1" ht="32.25" customHeight="1">
      <c r="A36" s="39">
        <v>18010900</v>
      </c>
      <c r="B36" s="40" t="s">
        <v>69</v>
      </c>
      <c r="C36" s="50">
        <f t="shared" si="0"/>
        <v>2656500</v>
      </c>
      <c r="D36" s="51">
        <v>2656500</v>
      </c>
      <c r="E36" s="51"/>
      <c r="F36" s="51"/>
      <c r="H36" s="12"/>
    </row>
    <row r="37" spans="1:8" s="5" customFormat="1" ht="32.25" customHeight="1">
      <c r="A37" s="39">
        <v>18011100</v>
      </c>
      <c r="B37" s="40" t="s">
        <v>70</v>
      </c>
      <c r="C37" s="50">
        <f t="shared" si="0"/>
        <v>50000</v>
      </c>
      <c r="D37" s="51">
        <v>50000</v>
      </c>
      <c r="E37" s="51"/>
      <c r="F37" s="51"/>
      <c r="H37" s="12"/>
    </row>
    <row r="38" spans="1:8" s="5" customFormat="1" ht="25.5" customHeight="1">
      <c r="A38" s="37">
        <v>18050000</v>
      </c>
      <c r="B38" s="38" t="s">
        <v>71</v>
      </c>
      <c r="C38" s="70">
        <f t="shared" si="0"/>
        <v>16945000</v>
      </c>
      <c r="D38" s="44">
        <f>D39+D40+D41</f>
        <v>16945000</v>
      </c>
      <c r="E38" s="51"/>
      <c r="F38" s="51"/>
      <c r="H38" s="12"/>
    </row>
    <row r="39" spans="1:8" s="5" customFormat="1" ht="21.75" customHeight="1">
      <c r="A39" s="39">
        <v>18050300</v>
      </c>
      <c r="B39" s="40" t="s">
        <v>72</v>
      </c>
      <c r="C39" s="69">
        <f t="shared" si="0"/>
        <v>1255000</v>
      </c>
      <c r="D39" s="51">
        <v>1255000</v>
      </c>
      <c r="E39" s="51"/>
      <c r="F39" s="51"/>
      <c r="H39" s="12"/>
    </row>
    <row r="40" spans="1:8" s="5" customFormat="1" ht="22.5" customHeight="1">
      <c r="A40" s="39">
        <v>18050400</v>
      </c>
      <c r="B40" s="40" t="s">
        <v>73</v>
      </c>
      <c r="C40" s="69">
        <f t="shared" si="0"/>
        <v>8900000</v>
      </c>
      <c r="D40" s="51">
        <v>8900000</v>
      </c>
      <c r="E40" s="51"/>
      <c r="F40" s="51"/>
      <c r="H40" s="12"/>
    </row>
    <row r="41" spans="1:8" s="5" customFormat="1" ht="100.5" customHeight="1">
      <c r="A41" s="39">
        <v>18050500</v>
      </c>
      <c r="B41" s="40" t="s">
        <v>74</v>
      </c>
      <c r="C41" s="69">
        <f t="shared" si="0"/>
        <v>6790000</v>
      </c>
      <c r="D41" s="51">
        <v>6790000</v>
      </c>
      <c r="E41" s="51"/>
      <c r="F41" s="51"/>
      <c r="H41" s="12"/>
    </row>
    <row r="42" spans="1:8" s="5" customFormat="1" ht="24" customHeight="1">
      <c r="A42" s="53">
        <v>19000000</v>
      </c>
      <c r="B42" s="53" t="s">
        <v>14</v>
      </c>
      <c r="C42" s="50">
        <f t="shared" si="0"/>
        <v>102000</v>
      </c>
      <c r="D42" s="48"/>
      <c r="E42" s="48">
        <f>SUM(E43)</f>
        <v>102000</v>
      </c>
      <c r="F42" s="48"/>
      <c r="H42" s="12"/>
    </row>
    <row r="43" spans="1:9" s="5" customFormat="1" ht="21" customHeight="1">
      <c r="A43" s="54">
        <v>19010000</v>
      </c>
      <c r="B43" s="54" t="s">
        <v>13</v>
      </c>
      <c r="C43" s="50">
        <f t="shared" si="0"/>
        <v>102000</v>
      </c>
      <c r="D43" s="51"/>
      <c r="E43" s="51">
        <f>E44+E45+E46</f>
        <v>102000</v>
      </c>
      <c r="F43" s="51"/>
      <c r="H43" s="12"/>
      <c r="I43" s="24"/>
    </row>
    <row r="44" spans="1:8" s="5" customFormat="1" ht="99.75" customHeight="1">
      <c r="A44" s="67">
        <v>19010100</v>
      </c>
      <c r="B44" s="49" t="s">
        <v>56</v>
      </c>
      <c r="C44" s="50">
        <f t="shared" si="0"/>
        <v>43000</v>
      </c>
      <c r="D44" s="51"/>
      <c r="E44" s="51">
        <v>43000</v>
      </c>
      <c r="F44" s="51"/>
      <c r="H44" s="12"/>
    </row>
    <row r="45" spans="1:8" s="5" customFormat="1" ht="41.25" customHeight="1">
      <c r="A45" s="67">
        <v>19010200</v>
      </c>
      <c r="B45" s="49" t="s">
        <v>21</v>
      </c>
      <c r="C45" s="50">
        <f t="shared" si="0"/>
        <v>2400</v>
      </c>
      <c r="D45" s="51"/>
      <c r="E45" s="51">
        <v>2400</v>
      </c>
      <c r="F45" s="51"/>
      <c r="H45" s="12"/>
    </row>
    <row r="46" spans="1:8" s="5" customFormat="1" ht="81" customHeight="1">
      <c r="A46" s="67">
        <v>19010300</v>
      </c>
      <c r="B46" s="49" t="s">
        <v>16</v>
      </c>
      <c r="C46" s="50">
        <f t="shared" si="0"/>
        <v>56600</v>
      </c>
      <c r="D46" s="51"/>
      <c r="E46" s="51">
        <v>56600</v>
      </c>
      <c r="F46" s="51"/>
      <c r="H46" s="12"/>
    </row>
    <row r="47" spans="1:8" s="5" customFormat="1" ht="30" customHeight="1">
      <c r="A47" s="66">
        <v>20000000</v>
      </c>
      <c r="B47" s="55" t="s">
        <v>5</v>
      </c>
      <c r="C47" s="43">
        <f t="shared" si="0"/>
        <v>4049861</v>
      </c>
      <c r="D47" s="44">
        <f>D49+D51+D63</f>
        <v>502247</v>
      </c>
      <c r="E47" s="43">
        <f>SUM(E48+E63+E66+E50)</f>
        <v>3547614</v>
      </c>
      <c r="F47" s="44"/>
      <c r="H47" s="12"/>
    </row>
    <row r="48" spans="1:8" s="5" customFormat="1" ht="36.75" customHeight="1">
      <c r="A48" s="54">
        <v>21000000</v>
      </c>
      <c r="B48" s="49" t="s">
        <v>22</v>
      </c>
      <c r="C48" s="50">
        <f t="shared" si="0"/>
        <v>13000</v>
      </c>
      <c r="D48" s="51">
        <f>SUM(D49)</f>
        <v>13000</v>
      </c>
      <c r="E48" s="51"/>
      <c r="F48" s="44"/>
      <c r="H48" s="12"/>
    </row>
    <row r="49" spans="1:9" s="5" customFormat="1" ht="30" customHeight="1">
      <c r="A49" s="37">
        <v>21080000</v>
      </c>
      <c r="B49" s="38" t="s">
        <v>75</v>
      </c>
      <c r="C49" s="50">
        <f t="shared" si="0"/>
        <v>13000</v>
      </c>
      <c r="D49" s="51">
        <f>SUM(D50)</f>
        <v>13000</v>
      </c>
      <c r="E49" s="51"/>
      <c r="F49" s="44"/>
      <c r="H49" s="12"/>
      <c r="I49" s="24"/>
    </row>
    <row r="50" spans="1:8" s="5" customFormat="1" ht="30.75" customHeight="1">
      <c r="A50" s="39">
        <v>21081100</v>
      </c>
      <c r="B50" s="40" t="s">
        <v>76</v>
      </c>
      <c r="C50" s="50">
        <f t="shared" si="0"/>
        <v>13000</v>
      </c>
      <c r="D50" s="51">
        <v>13000</v>
      </c>
      <c r="E50" s="51"/>
      <c r="F50" s="44"/>
      <c r="H50" s="12"/>
    </row>
    <row r="51" spans="1:8" s="5" customFormat="1" ht="46.5" customHeight="1">
      <c r="A51" s="54">
        <v>22000000</v>
      </c>
      <c r="B51" s="55" t="s">
        <v>17</v>
      </c>
      <c r="C51" s="50">
        <f>D51+E51</f>
        <v>414247</v>
      </c>
      <c r="D51" s="51">
        <f>D52+D58+D60</f>
        <v>414247</v>
      </c>
      <c r="E51" s="51"/>
      <c r="F51" s="51"/>
      <c r="H51" s="12"/>
    </row>
    <row r="52" spans="1:8" s="5" customFormat="1" ht="22.5" customHeight="1">
      <c r="A52" s="67" t="s">
        <v>92</v>
      </c>
      <c r="B52" s="56" t="s">
        <v>29</v>
      </c>
      <c r="C52" s="50">
        <f>D52+E52</f>
        <v>380000</v>
      </c>
      <c r="D52" s="51">
        <f>D54+D57+D53</f>
        <v>380000</v>
      </c>
      <c r="E52" s="44"/>
      <c r="F52" s="44"/>
      <c r="H52" s="12"/>
    </row>
    <row r="53" spans="1:8" s="5" customFormat="1" ht="59.25" customHeight="1">
      <c r="A53" s="67">
        <v>22010300</v>
      </c>
      <c r="B53" s="96" t="s">
        <v>93</v>
      </c>
      <c r="C53" s="50">
        <f>D53</f>
        <v>60000</v>
      </c>
      <c r="D53" s="51">
        <v>60000</v>
      </c>
      <c r="E53" s="44"/>
      <c r="F53" s="44"/>
      <c r="H53" s="12"/>
    </row>
    <row r="54" spans="1:8" s="5" customFormat="1" ht="45" customHeight="1">
      <c r="A54" s="39">
        <v>22012500</v>
      </c>
      <c r="B54" s="40" t="s">
        <v>77</v>
      </c>
      <c r="C54" s="50">
        <f t="shared" si="0"/>
        <v>20000</v>
      </c>
      <c r="D54" s="51">
        <v>20000</v>
      </c>
      <c r="E54" s="51"/>
      <c r="F54" s="51"/>
      <c r="H54" s="12"/>
    </row>
    <row r="55" spans="1:8" s="5" customFormat="1" ht="63" customHeight="1" hidden="1">
      <c r="A55" s="39">
        <v>22012600</v>
      </c>
      <c r="B55" s="40" t="s">
        <v>78</v>
      </c>
      <c r="C55" s="50">
        <f t="shared" si="0"/>
        <v>0</v>
      </c>
      <c r="D55" s="51"/>
      <c r="E55" s="51"/>
      <c r="F55" s="51"/>
      <c r="H55" s="12"/>
    </row>
    <row r="56" spans="1:8" s="5" customFormat="1" ht="63" customHeight="1" hidden="1">
      <c r="A56" s="54" t="s">
        <v>18</v>
      </c>
      <c r="B56" s="49" t="s">
        <v>19</v>
      </c>
      <c r="C56" s="50">
        <f t="shared" si="0"/>
        <v>0</v>
      </c>
      <c r="D56" s="51"/>
      <c r="E56" s="51"/>
      <c r="F56" s="51"/>
      <c r="H56" s="12"/>
    </row>
    <row r="57" spans="1:8" s="5" customFormat="1" ht="39" customHeight="1">
      <c r="A57" s="39">
        <v>22012600</v>
      </c>
      <c r="B57" s="40" t="s">
        <v>78</v>
      </c>
      <c r="C57" s="50">
        <f t="shared" si="0"/>
        <v>300000</v>
      </c>
      <c r="D57" s="51">
        <v>300000</v>
      </c>
      <c r="E57" s="51"/>
      <c r="F57" s="51"/>
      <c r="H57" s="12"/>
    </row>
    <row r="58" spans="1:8" s="5" customFormat="1" ht="66" customHeight="1">
      <c r="A58" s="54">
        <v>22080000</v>
      </c>
      <c r="B58" s="49" t="s">
        <v>20</v>
      </c>
      <c r="C58" s="50">
        <f t="shared" si="0"/>
        <v>16247</v>
      </c>
      <c r="D58" s="51">
        <f>D59</f>
        <v>16247</v>
      </c>
      <c r="E58" s="51"/>
      <c r="F58" s="51"/>
      <c r="H58" s="12"/>
    </row>
    <row r="59" spans="1:8" s="5" customFormat="1" ht="80.25" customHeight="1">
      <c r="A59" s="54">
        <v>22080400</v>
      </c>
      <c r="B59" s="49" t="s">
        <v>143</v>
      </c>
      <c r="C59" s="50">
        <f t="shared" si="0"/>
        <v>16247</v>
      </c>
      <c r="D59" s="51">
        <v>16247</v>
      </c>
      <c r="E59" s="51"/>
      <c r="F59" s="51"/>
      <c r="H59" s="12"/>
    </row>
    <row r="60" spans="1:8" s="5" customFormat="1" ht="31.5" customHeight="1">
      <c r="A60" s="37">
        <v>22090000</v>
      </c>
      <c r="B60" s="38" t="s">
        <v>79</v>
      </c>
      <c r="C60" s="50">
        <f t="shared" si="0"/>
        <v>18000</v>
      </c>
      <c r="D60" s="51">
        <f>D61+D62</f>
        <v>18000</v>
      </c>
      <c r="E60" s="51"/>
      <c r="F60" s="51"/>
      <c r="H60" s="12"/>
    </row>
    <row r="61" spans="1:8" s="5" customFormat="1" ht="77.25" customHeight="1">
      <c r="A61" s="39">
        <v>22090100</v>
      </c>
      <c r="B61" s="40" t="s">
        <v>80</v>
      </c>
      <c r="C61" s="50">
        <f t="shared" si="0"/>
        <v>11000</v>
      </c>
      <c r="D61" s="51">
        <v>11000</v>
      </c>
      <c r="E61" s="51"/>
      <c r="F61" s="51"/>
      <c r="H61" s="12"/>
    </row>
    <row r="62" spans="1:8" s="5" customFormat="1" ht="68.25" customHeight="1">
      <c r="A62" s="39">
        <v>22090400</v>
      </c>
      <c r="B62" s="40" t="s">
        <v>81</v>
      </c>
      <c r="C62" s="50">
        <f t="shared" si="0"/>
        <v>7000</v>
      </c>
      <c r="D62" s="51">
        <v>7000</v>
      </c>
      <c r="E62" s="51"/>
      <c r="F62" s="51"/>
      <c r="H62" s="12"/>
    </row>
    <row r="63" spans="1:8" s="5" customFormat="1" ht="27" customHeight="1">
      <c r="A63" s="54">
        <v>24000000</v>
      </c>
      <c r="B63" s="49" t="s">
        <v>6</v>
      </c>
      <c r="C63" s="50">
        <f t="shared" si="0"/>
        <v>75000</v>
      </c>
      <c r="D63" s="51">
        <f>D64</f>
        <v>75000</v>
      </c>
      <c r="E63" s="51"/>
      <c r="F63" s="51"/>
      <c r="H63" s="12"/>
    </row>
    <row r="64" spans="1:8" s="5" customFormat="1" ht="24.75" customHeight="1">
      <c r="A64" s="54">
        <v>24060000</v>
      </c>
      <c r="B64" s="49" t="s">
        <v>12</v>
      </c>
      <c r="C64" s="50">
        <f t="shared" si="0"/>
        <v>75000</v>
      </c>
      <c r="D64" s="51">
        <f>D65</f>
        <v>75000</v>
      </c>
      <c r="E64" s="51"/>
      <c r="F64" s="51"/>
      <c r="H64" s="12"/>
    </row>
    <row r="65" spans="1:8" s="5" customFormat="1" ht="29.25" customHeight="1">
      <c r="A65" s="39">
        <v>24060300</v>
      </c>
      <c r="B65" s="40" t="s">
        <v>75</v>
      </c>
      <c r="C65" s="50">
        <f t="shared" si="0"/>
        <v>75000</v>
      </c>
      <c r="D65" s="51">
        <v>75000</v>
      </c>
      <c r="E65" s="51"/>
      <c r="F65" s="51"/>
      <c r="H65" s="12"/>
    </row>
    <row r="66" spans="1:8" s="5" customFormat="1" ht="22.5" customHeight="1">
      <c r="A66" s="53">
        <v>25000000</v>
      </c>
      <c r="B66" s="45" t="s">
        <v>7</v>
      </c>
      <c r="C66" s="87">
        <f>D66+E66</f>
        <v>3547614</v>
      </c>
      <c r="D66" s="88"/>
      <c r="E66" s="58">
        <f>E67+E70</f>
        <v>3547614</v>
      </c>
      <c r="F66" s="51"/>
      <c r="H66" s="12"/>
    </row>
    <row r="67" spans="1:8" s="5" customFormat="1" ht="22.5" customHeight="1">
      <c r="A67" s="37">
        <v>25010000</v>
      </c>
      <c r="B67" s="38" t="s">
        <v>82</v>
      </c>
      <c r="C67" s="87">
        <f t="shared" si="0"/>
        <v>3247614</v>
      </c>
      <c r="D67" s="88"/>
      <c r="E67" s="58">
        <f>E68+E69</f>
        <v>3247614</v>
      </c>
      <c r="F67" s="51"/>
      <c r="H67" s="12"/>
    </row>
    <row r="68" spans="1:8" s="5" customFormat="1" ht="43.5" customHeight="1">
      <c r="A68" s="39">
        <v>25010100</v>
      </c>
      <c r="B68" s="40" t="s">
        <v>83</v>
      </c>
      <c r="C68" s="94">
        <f t="shared" si="0"/>
        <v>3232100</v>
      </c>
      <c r="D68" s="95"/>
      <c r="E68" s="85">
        <f>3312100-100000+20000</f>
        <v>3232100</v>
      </c>
      <c r="F68" s="51"/>
      <c r="H68" s="12"/>
    </row>
    <row r="69" spans="1:8" s="5" customFormat="1" ht="74.25" customHeight="1">
      <c r="A69" s="79">
        <v>25010300</v>
      </c>
      <c r="B69" s="80" t="s">
        <v>94</v>
      </c>
      <c r="C69" s="86">
        <f t="shared" si="0"/>
        <v>15514</v>
      </c>
      <c r="D69" s="95"/>
      <c r="E69" s="85">
        <v>15514</v>
      </c>
      <c r="F69" s="51"/>
      <c r="H69" s="12"/>
    </row>
    <row r="70" spans="1:8" s="5" customFormat="1" ht="42" customHeight="1">
      <c r="A70" s="90">
        <v>25020000</v>
      </c>
      <c r="B70" s="91" t="s">
        <v>96</v>
      </c>
      <c r="C70" s="57">
        <f aca="true" t="shared" si="1" ref="C70:C76">D70+E70</f>
        <v>300000</v>
      </c>
      <c r="D70" s="68"/>
      <c r="E70" s="58">
        <f>E71</f>
        <v>300000</v>
      </c>
      <c r="F70" s="51"/>
      <c r="H70" s="12"/>
    </row>
    <row r="71" spans="1:8" s="5" customFormat="1" ht="153" customHeight="1">
      <c r="A71" s="81">
        <v>25020200</v>
      </c>
      <c r="B71" s="82" t="s">
        <v>97</v>
      </c>
      <c r="C71" s="89">
        <f t="shared" si="1"/>
        <v>300000</v>
      </c>
      <c r="D71" s="68"/>
      <c r="E71" s="85">
        <v>300000</v>
      </c>
      <c r="F71" s="51"/>
      <c r="H71" s="12"/>
    </row>
    <row r="72" spans="1:8" s="5" customFormat="1" ht="42" customHeight="1">
      <c r="A72" s="37">
        <v>30000000</v>
      </c>
      <c r="B72" s="38" t="s">
        <v>111</v>
      </c>
      <c r="C72" s="99">
        <f t="shared" si="1"/>
        <v>340959.68</v>
      </c>
      <c r="D72" s="100"/>
      <c r="E72" s="101">
        <f aca="true" t="shared" si="2" ref="E72:F74">E73</f>
        <v>340959.68</v>
      </c>
      <c r="F72" s="101">
        <f t="shared" si="2"/>
        <v>340959.68</v>
      </c>
      <c r="H72" s="12"/>
    </row>
    <row r="73" spans="1:8" s="5" customFormat="1" ht="48.75" customHeight="1">
      <c r="A73" s="37">
        <v>33000000</v>
      </c>
      <c r="B73" s="38" t="s">
        <v>112</v>
      </c>
      <c r="C73" s="102">
        <f t="shared" si="1"/>
        <v>340959.68</v>
      </c>
      <c r="D73" s="103"/>
      <c r="E73" s="104">
        <f t="shared" si="2"/>
        <v>340959.68</v>
      </c>
      <c r="F73" s="104">
        <f t="shared" si="2"/>
        <v>340959.68</v>
      </c>
      <c r="H73" s="12"/>
    </row>
    <row r="74" spans="1:8" s="5" customFormat="1" ht="30.75" customHeight="1">
      <c r="A74" s="39">
        <v>33010000</v>
      </c>
      <c r="B74" s="40" t="s">
        <v>113</v>
      </c>
      <c r="C74" s="102">
        <f t="shared" si="1"/>
        <v>340959.68</v>
      </c>
      <c r="D74" s="103"/>
      <c r="E74" s="104">
        <f t="shared" si="2"/>
        <v>340959.68</v>
      </c>
      <c r="F74" s="104">
        <f t="shared" si="2"/>
        <v>340959.68</v>
      </c>
      <c r="H74" s="12"/>
    </row>
    <row r="75" spans="1:8" s="5" customFormat="1" ht="97.5" customHeight="1">
      <c r="A75" s="39">
        <v>33010100</v>
      </c>
      <c r="B75" s="40" t="s">
        <v>114</v>
      </c>
      <c r="C75" s="102">
        <f t="shared" si="1"/>
        <v>340959.68</v>
      </c>
      <c r="D75" s="103"/>
      <c r="E75" s="104">
        <f>7000+14000+165000+118544+36415.68</f>
        <v>340959.68</v>
      </c>
      <c r="F75" s="104">
        <f>7000+14000+165000+118544+36415.68</f>
        <v>340959.68</v>
      </c>
      <c r="H75" s="12"/>
    </row>
    <row r="76" spans="1:9" s="5" customFormat="1" ht="42.75" customHeight="1">
      <c r="A76" s="92"/>
      <c r="B76" s="93" t="s">
        <v>51</v>
      </c>
      <c r="C76" s="116">
        <f t="shared" si="1"/>
        <v>116432759.68</v>
      </c>
      <c r="D76" s="115">
        <f>D12+D47</f>
        <v>112442186</v>
      </c>
      <c r="E76" s="115">
        <f>E12+E47+E72</f>
        <v>3990573.68</v>
      </c>
      <c r="F76" s="115">
        <f>F12+F47+F72</f>
        <v>340959.68</v>
      </c>
      <c r="H76" s="12"/>
      <c r="I76" s="24"/>
    </row>
    <row r="77" spans="1:9" s="5" customFormat="1" ht="34.5" customHeight="1">
      <c r="A77" s="66">
        <v>40000000</v>
      </c>
      <c r="B77" s="55" t="s">
        <v>8</v>
      </c>
      <c r="C77" s="110">
        <f t="shared" si="0"/>
        <v>83472290.32</v>
      </c>
      <c r="D77" s="109">
        <f>SUM(D78)</f>
        <v>83472290.32</v>
      </c>
      <c r="E77" s="44"/>
      <c r="F77" s="44"/>
      <c r="H77" s="12"/>
      <c r="I77" s="4"/>
    </row>
    <row r="78" spans="1:8" s="5" customFormat="1" ht="21" customHeight="1">
      <c r="A78" s="54">
        <v>41000000</v>
      </c>
      <c r="B78" s="49" t="s">
        <v>9</v>
      </c>
      <c r="C78" s="105">
        <f t="shared" si="0"/>
        <v>83472290.32</v>
      </c>
      <c r="D78" s="106">
        <f>D79+D81+D97+D8+D95</f>
        <v>83472290.32</v>
      </c>
      <c r="E78" s="51"/>
      <c r="F78" s="51"/>
      <c r="H78" s="12"/>
    </row>
    <row r="79" spans="1:8" s="5" customFormat="1" ht="36.75" customHeight="1">
      <c r="A79" s="53">
        <v>41020000</v>
      </c>
      <c r="B79" s="59" t="s">
        <v>39</v>
      </c>
      <c r="C79" s="46">
        <f t="shared" si="0"/>
        <v>6026000</v>
      </c>
      <c r="D79" s="47">
        <f>D80</f>
        <v>6026000</v>
      </c>
      <c r="E79" s="44"/>
      <c r="F79" s="44"/>
      <c r="H79" s="12"/>
    </row>
    <row r="80" spans="1:8" s="5" customFormat="1" ht="19.5" customHeight="1">
      <c r="A80" s="54">
        <v>41020100</v>
      </c>
      <c r="B80" s="49" t="s">
        <v>30</v>
      </c>
      <c r="C80" s="50">
        <f t="shared" si="0"/>
        <v>6026000</v>
      </c>
      <c r="D80" s="51">
        <v>6026000</v>
      </c>
      <c r="E80" s="51"/>
      <c r="F80" s="51"/>
      <c r="H80" s="12"/>
    </row>
    <row r="81" spans="1:8" s="5" customFormat="1" ht="42" customHeight="1">
      <c r="A81" s="53">
        <v>41030000</v>
      </c>
      <c r="B81" s="45" t="s">
        <v>40</v>
      </c>
      <c r="C81" s="46">
        <f t="shared" si="0"/>
        <v>66488648</v>
      </c>
      <c r="D81" s="47">
        <f>SUM(D82:D94)</f>
        <v>66488648</v>
      </c>
      <c r="E81" s="47"/>
      <c r="F81" s="44"/>
      <c r="H81" s="12"/>
    </row>
    <row r="82" spans="1:8" s="5" customFormat="1" ht="264.75" customHeight="1" hidden="1">
      <c r="A82" s="54" t="s">
        <v>31</v>
      </c>
      <c r="B82" s="49" t="s">
        <v>53</v>
      </c>
      <c r="C82" s="46">
        <f t="shared" si="0"/>
        <v>0</v>
      </c>
      <c r="D82" s="51"/>
      <c r="E82" s="44"/>
      <c r="F82" s="44"/>
      <c r="H82" s="12"/>
    </row>
    <row r="83" spans="1:8" s="5" customFormat="1" ht="286.5" customHeight="1" hidden="1">
      <c r="A83" s="54" t="s">
        <v>32</v>
      </c>
      <c r="B83" s="49" t="s">
        <v>44</v>
      </c>
      <c r="C83" s="46">
        <f t="shared" si="0"/>
        <v>0</v>
      </c>
      <c r="D83" s="51"/>
      <c r="E83" s="44"/>
      <c r="F83" s="44"/>
      <c r="H83" s="12"/>
    </row>
    <row r="84" spans="1:8" s="5" customFormat="1" ht="79.5" customHeight="1" hidden="1">
      <c r="A84" s="54" t="s">
        <v>33</v>
      </c>
      <c r="B84" s="49" t="s">
        <v>41</v>
      </c>
      <c r="C84" s="46">
        <f t="shared" si="0"/>
        <v>0</v>
      </c>
      <c r="D84" s="51"/>
      <c r="E84" s="44"/>
      <c r="F84" s="44"/>
      <c r="H84" s="12"/>
    </row>
    <row r="85" spans="1:8" s="5" customFormat="1" ht="80.25" customHeight="1" hidden="1">
      <c r="A85" s="54">
        <v>41032600</v>
      </c>
      <c r="B85" s="49" t="s">
        <v>38</v>
      </c>
      <c r="C85" s="46">
        <f t="shared" si="0"/>
        <v>0</v>
      </c>
      <c r="D85" s="51"/>
      <c r="E85" s="44"/>
      <c r="F85" s="44"/>
      <c r="H85" s="12"/>
    </row>
    <row r="86" spans="1:8" s="5" customFormat="1" ht="84" customHeight="1" hidden="1">
      <c r="A86" s="54">
        <v>41033300</v>
      </c>
      <c r="B86" s="49" t="s">
        <v>46</v>
      </c>
      <c r="C86" s="46">
        <f t="shared" si="0"/>
        <v>0</v>
      </c>
      <c r="D86" s="51"/>
      <c r="E86" s="44"/>
      <c r="F86" s="44"/>
      <c r="H86" s="12"/>
    </row>
    <row r="87" spans="1:8" s="5" customFormat="1" ht="60.75" customHeight="1" hidden="1">
      <c r="A87" s="54">
        <v>41033500</v>
      </c>
      <c r="B87" s="49" t="s">
        <v>45</v>
      </c>
      <c r="C87" s="46">
        <f t="shared" si="0"/>
        <v>0</v>
      </c>
      <c r="D87" s="51"/>
      <c r="E87" s="44"/>
      <c r="F87" s="44"/>
      <c r="H87" s="12"/>
    </row>
    <row r="88" spans="1:8" s="11" customFormat="1" ht="62.25" customHeight="1" hidden="1">
      <c r="A88" s="54">
        <v>41033600</v>
      </c>
      <c r="B88" s="49" t="s">
        <v>37</v>
      </c>
      <c r="C88" s="46">
        <f t="shared" si="0"/>
        <v>0</v>
      </c>
      <c r="D88" s="51"/>
      <c r="E88" s="44"/>
      <c r="F88" s="44"/>
      <c r="G88" s="5"/>
      <c r="H88" s="25"/>
    </row>
    <row r="89" spans="1:8" s="11" customFormat="1" ht="84.75" customHeight="1" hidden="1">
      <c r="A89" s="54" t="s">
        <v>34</v>
      </c>
      <c r="B89" s="49" t="s">
        <v>42</v>
      </c>
      <c r="C89" s="46">
        <f t="shared" si="0"/>
        <v>0</v>
      </c>
      <c r="D89" s="51"/>
      <c r="E89" s="44"/>
      <c r="F89" s="44"/>
      <c r="G89" s="5"/>
      <c r="H89" s="25"/>
    </row>
    <row r="90" spans="1:8" s="11" customFormat="1" ht="36.75" customHeight="1">
      <c r="A90" s="54">
        <v>41033900</v>
      </c>
      <c r="B90" s="49" t="s">
        <v>43</v>
      </c>
      <c r="C90" s="50">
        <f aca="true" t="shared" si="3" ref="C90:C97">D90+E90</f>
        <v>63898000</v>
      </c>
      <c r="D90" s="51">
        <v>63898000</v>
      </c>
      <c r="E90" s="44"/>
      <c r="F90" s="44"/>
      <c r="G90" s="5"/>
      <c r="H90" s="25"/>
    </row>
    <row r="91" spans="1:8" s="5" customFormat="1" ht="222" customHeight="1" hidden="1">
      <c r="A91" s="54" t="s">
        <v>35</v>
      </c>
      <c r="B91" s="49" t="s">
        <v>52</v>
      </c>
      <c r="C91" s="50">
        <f t="shared" si="3"/>
        <v>0</v>
      </c>
      <c r="D91" s="51"/>
      <c r="E91" s="44"/>
      <c r="F91" s="44"/>
      <c r="H91" s="12"/>
    </row>
    <row r="92" spans="1:8" s="5" customFormat="1" ht="71.25" customHeight="1">
      <c r="A92" s="54">
        <v>41034500</v>
      </c>
      <c r="B92" s="49" t="s">
        <v>123</v>
      </c>
      <c r="C92" s="50">
        <f t="shared" si="3"/>
        <v>900000</v>
      </c>
      <c r="D92" s="51">
        <v>900000</v>
      </c>
      <c r="E92" s="44"/>
      <c r="F92" s="44"/>
      <c r="H92" s="12"/>
    </row>
    <row r="93" spans="1:8" s="5" customFormat="1" ht="94.5" customHeight="1">
      <c r="A93" s="113">
        <v>41034600</v>
      </c>
      <c r="B93" s="112" t="s">
        <v>145</v>
      </c>
      <c r="C93" s="50">
        <f t="shared" si="3"/>
        <v>385000</v>
      </c>
      <c r="D93" s="51">
        <v>385000</v>
      </c>
      <c r="E93" s="44"/>
      <c r="F93" s="44"/>
      <c r="H93" s="12"/>
    </row>
    <row r="94" spans="1:8" s="5" customFormat="1" ht="78" customHeight="1">
      <c r="A94" s="111">
        <v>41035500</v>
      </c>
      <c r="B94" s="112" t="s">
        <v>127</v>
      </c>
      <c r="C94" s="50">
        <f t="shared" si="3"/>
        <v>1305648</v>
      </c>
      <c r="D94" s="51">
        <v>1305648</v>
      </c>
      <c r="E94" s="44"/>
      <c r="F94" s="44"/>
      <c r="H94" s="12"/>
    </row>
    <row r="95" spans="1:8" s="5" customFormat="1" ht="45" customHeight="1">
      <c r="A95" s="66">
        <v>41040000</v>
      </c>
      <c r="B95" s="55" t="s">
        <v>101</v>
      </c>
      <c r="C95" s="43">
        <f t="shared" si="3"/>
        <v>2534900</v>
      </c>
      <c r="D95" s="44">
        <f>D96</f>
        <v>2534900</v>
      </c>
      <c r="E95" s="44"/>
      <c r="F95" s="44"/>
      <c r="H95" s="12"/>
    </row>
    <row r="96" spans="1:8" s="5" customFormat="1" ht="93.75" customHeight="1">
      <c r="A96" s="54">
        <v>41040200</v>
      </c>
      <c r="B96" s="49" t="s">
        <v>102</v>
      </c>
      <c r="C96" s="50">
        <f t="shared" si="3"/>
        <v>2534900</v>
      </c>
      <c r="D96" s="51">
        <v>2534900</v>
      </c>
      <c r="E96" s="44"/>
      <c r="F96" s="44"/>
      <c r="H96" s="12"/>
    </row>
    <row r="97" spans="1:8" s="5" customFormat="1" ht="45.75" customHeight="1">
      <c r="A97" s="37">
        <v>41050000</v>
      </c>
      <c r="B97" s="41" t="s">
        <v>84</v>
      </c>
      <c r="C97" s="105">
        <f t="shared" si="3"/>
        <v>8422742.32</v>
      </c>
      <c r="D97" s="106">
        <f>D98+D99+D102+D107+D101+D100</f>
        <v>8422742.32</v>
      </c>
      <c r="E97" s="44"/>
      <c r="F97" s="44"/>
      <c r="H97" s="12"/>
    </row>
    <row r="98" spans="1:8" s="5" customFormat="1" ht="62.25" customHeight="1">
      <c r="A98" s="39">
        <v>41051000</v>
      </c>
      <c r="B98" s="60" t="s">
        <v>85</v>
      </c>
      <c r="C98" s="50">
        <f aca="true" t="shared" si="4" ref="C98:C133">D98+E98</f>
        <v>1499035</v>
      </c>
      <c r="D98" s="51">
        <v>1499035</v>
      </c>
      <c r="E98" s="44"/>
      <c r="F98" s="44"/>
      <c r="H98" s="12"/>
    </row>
    <row r="99" spans="1:8" s="5" customFormat="1" ht="78" customHeight="1">
      <c r="A99" s="79">
        <v>41051200</v>
      </c>
      <c r="B99" s="80" t="s">
        <v>86</v>
      </c>
      <c r="C99" s="50">
        <f t="shared" si="4"/>
        <v>504424</v>
      </c>
      <c r="D99" s="51">
        <v>504424</v>
      </c>
      <c r="E99" s="44"/>
      <c r="F99" s="44"/>
      <c r="H99" s="12"/>
    </row>
    <row r="100" spans="1:8" s="5" customFormat="1" ht="78" customHeight="1">
      <c r="A100" s="113">
        <v>41051400</v>
      </c>
      <c r="B100" s="112" t="s">
        <v>142</v>
      </c>
      <c r="C100" s="50">
        <f t="shared" si="4"/>
        <v>887842</v>
      </c>
      <c r="D100" s="51">
        <v>887842</v>
      </c>
      <c r="E100" s="44"/>
      <c r="F100" s="44"/>
      <c r="H100" s="12"/>
    </row>
    <row r="101" spans="1:8" s="5" customFormat="1" ht="99.75" customHeight="1">
      <c r="A101" s="111">
        <v>41051700</v>
      </c>
      <c r="B101" s="108" t="s">
        <v>122</v>
      </c>
      <c r="C101" s="78">
        <f t="shared" si="4"/>
        <v>346114</v>
      </c>
      <c r="D101" s="51">
        <v>346114</v>
      </c>
      <c r="E101" s="44"/>
      <c r="F101" s="44"/>
      <c r="H101" s="12"/>
    </row>
    <row r="102" spans="1:8" s="5" customFormat="1" ht="81.75" customHeight="1">
      <c r="A102" s="81">
        <v>41055000</v>
      </c>
      <c r="B102" s="82" t="s">
        <v>95</v>
      </c>
      <c r="C102" s="78">
        <f t="shared" si="4"/>
        <v>747800</v>
      </c>
      <c r="D102" s="51">
        <f>D104+D105+D106</f>
        <v>747800</v>
      </c>
      <c r="E102" s="44"/>
      <c r="F102" s="44"/>
      <c r="H102" s="12"/>
    </row>
    <row r="103" spans="1:8" s="5" customFormat="1" ht="34.5" customHeight="1">
      <c r="A103" s="97"/>
      <c r="B103" s="98" t="s">
        <v>88</v>
      </c>
      <c r="C103" s="78"/>
      <c r="D103" s="51"/>
      <c r="E103" s="44"/>
      <c r="F103" s="44"/>
      <c r="H103" s="12"/>
    </row>
    <row r="104" spans="1:8" s="5" customFormat="1" ht="36" customHeight="1">
      <c r="A104" s="97"/>
      <c r="B104" s="98" t="s">
        <v>110</v>
      </c>
      <c r="C104" s="78">
        <f t="shared" si="4"/>
        <v>514500</v>
      </c>
      <c r="D104" s="51">
        <f>343000+171500</f>
        <v>514500</v>
      </c>
      <c r="E104" s="44"/>
      <c r="F104" s="44"/>
      <c r="H104" s="12"/>
    </row>
    <row r="105" spans="1:8" s="5" customFormat="1" ht="51.75" customHeight="1">
      <c r="A105" s="97"/>
      <c r="B105" s="98" t="s">
        <v>109</v>
      </c>
      <c r="C105" s="78">
        <f t="shared" si="4"/>
        <v>89700</v>
      </c>
      <c r="D105" s="51">
        <f>59800+29900</f>
        <v>89700</v>
      </c>
      <c r="E105" s="44"/>
      <c r="F105" s="44"/>
      <c r="H105" s="12"/>
    </row>
    <row r="106" spans="1:8" s="5" customFormat="1" ht="51.75" customHeight="1">
      <c r="A106" s="97"/>
      <c r="B106" s="98" t="s">
        <v>121</v>
      </c>
      <c r="C106" s="78">
        <f t="shared" si="4"/>
        <v>143600</v>
      </c>
      <c r="D106" s="51">
        <f>95700+47900</f>
        <v>143600</v>
      </c>
      <c r="E106" s="44"/>
      <c r="F106" s="44"/>
      <c r="H106" s="12"/>
    </row>
    <row r="107" spans="1:8" s="5" customFormat="1" ht="30.75" customHeight="1">
      <c r="A107" s="83">
        <v>41053900</v>
      </c>
      <c r="B107" s="84" t="s">
        <v>87</v>
      </c>
      <c r="C107" s="50">
        <f t="shared" si="4"/>
        <v>4437527.32</v>
      </c>
      <c r="D107" s="106">
        <f>D109+D110+D111+D112+D113+D114+D115+D116+D117+D120+D118+D119+D121+D122+D123+D129+D124+D125+D126+D127+D128+D130+D131+D132+D133</f>
        <v>4437527.32</v>
      </c>
      <c r="E107" s="44"/>
      <c r="F107" s="44"/>
      <c r="H107" s="12"/>
    </row>
    <row r="108" spans="1:8" s="5" customFormat="1" ht="30.75" customHeight="1">
      <c r="A108" s="39"/>
      <c r="B108" s="40" t="s">
        <v>88</v>
      </c>
      <c r="C108" s="50"/>
      <c r="D108" s="51"/>
      <c r="E108" s="44"/>
      <c r="F108" s="44"/>
      <c r="H108" s="12"/>
    </row>
    <row r="109" spans="1:8" s="5" customFormat="1" ht="78.75" customHeight="1">
      <c r="A109" s="54"/>
      <c r="B109" s="73" t="s">
        <v>130</v>
      </c>
      <c r="C109" s="50">
        <f t="shared" si="4"/>
        <v>120000</v>
      </c>
      <c r="D109" s="51">
        <v>120000</v>
      </c>
      <c r="E109" s="44"/>
      <c r="F109" s="44"/>
      <c r="H109" s="12"/>
    </row>
    <row r="110" spans="1:8" s="5" customFormat="1" ht="117.75" customHeight="1">
      <c r="A110" s="54"/>
      <c r="B110" s="72" t="s">
        <v>131</v>
      </c>
      <c r="C110" s="50">
        <f t="shared" si="4"/>
        <v>20300</v>
      </c>
      <c r="D110" s="51">
        <v>20300</v>
      </c>
      <c r="E110" s="44"/>
      <c r="F110" s="44"/>
      <c r="H110" s="12"/>
    </row>
    <row r="111" spans="1:8" s="5" customFormat="1" ht="111" customHeight="1">
      <c r="A111" s="54"/>
      <c r="B111" s="73" t="s">
        <v>132</v>
      </c>
      <c r="C111" s="50">
        <f t="shared" si="4"/>
        <v>23200</v>
      </c>
      <c r="D111" s="51">
        <v>23200</v>
      </c>
      <c r="E111" s="44"/>
      <c r="F111" s="44"/>
      <c r="H111" s="12"/>
    </row>
    <row r="112" spans="1:8" s="5" customFormat="1" ht="138" customHeight="1">
      <c r="A112" s="54"/>
      <c r="B112" s="73" t="s">
        <v>133</v>
      </c>
      <c r="C112" s="50">
        <f t="shared" si="4"/>
        <v>30000</v>
      </c>
      <c r="D112" s="51">
        <v>30000</v>
      </c>
      <c r="E112" s="44"/>
      <c r="F112" s="44"/>
      <c r="H112" s="12"/>
    </row>
    <row r="113" spans="1:8" s="5" customFormat="1" ht="192.75" customHeight="1">
      <c r="A113" s="54"/>
      <c r="B113" s="74" t="s">
        <v>134</v>
      </c>
      <c r="C113" s="50">
        <f t="shared" si="4"/>
        <v>60000</v>
      </c>
      <c r="D113" s="51">
        <v>60000</v>
      </c>
      <c r="E113" s="44"/>
      <c r="F113" s="44"/>
      <c r="H113" s="12"/>
    </row>
    <row r="114" spans="1:8" s="5" customFormat="1" ht="73.5" customHeight="1">
      <c r="A114" s="54"/>
      <c r="B114" s="76" t="s">
        <v>135</v>
      </c>
      <c r="C114" s="50">
        <f t="shared" si="4"/>
        <v>98800</v>
      </c>
      <c r="D114" s="51">
        <v>98800</v>
      </c>
      <c r="E114" s="44"/>
      <c r="F114" s="44"/>
      <c r="H114" s="12"/>
    </row>
    <row r="115" spans="1:8" s="5" customFormat="1" ht="75.75" customHeight="1">
      <c r="A115" s="54"/>
      <c r="B115" s="75" t="s">
        <v>136</v>
      </c>
      <c r="C115" s="50">
        <f t="shared" si="4"/>
        <v>14136</v>
      </c>
      <c r="D115" s="51">
        <f>14100+36</f>
        <v>14136</v>
      </c>
      <c r="E115" s="44"/>
      <c r="F115" s="44"/>
      <c r="H115" s="12"/>
    </row>
    <row r="116" spans="1:8" s="5" customFormat="1" ht="135.75" customHeight="1">
      <c r="A116" s="54"/>
      <c r="B116" s="77" t="s">
        <v>137</v>
      </c>
      <c r="C116" s="50">
        <f t="shared" si="4"/>
        <v>13300</v>
      </c>
      <c r="D116" s="51">
        <v>13300</v>
      </c>
      <c r="E116" s="44"/>
      <c r="F116" s="44"/>
      <c r="H116" s="12"/>
    </row>
    <row r="117" spans="1:8" s="5" customFormat="1" ht="174" customHeight="1">
      <c r="A117" s="54"/>
      <c r="B117" s="77" t="s">
        <v>138</v>
      </c>
      <c r="C117" s="50">
        <f t="shared" si="4"/>
        <v>240000</v>
      </c>
      <c r="D117" s="51">
        <v>240000</v>
      </c>
      <c r="E117" s="44"/>
      <c r="F117" s="44"/>
      <c r="H117" s="12"/>
    </row>
    <row r="118" spans="1:8" s="5" customFormat="1" ht="79.5" customHeight="1">
      <c r="A118" s="54"/>
      <c r="B118" s="77" t="s">
        <v>139</v>
      </c>
      <c r="C118" s="50">
        <f t="shared" si="4"/>
        <v>74820</v>
      </c>
      <c r="D118" s="51">
        <v>74820</v>
      </c>
      <c r="E118" s="44"/>
      <c r="F118" s="44"/>
      <c r="H118" s="12"/>
    </row>
    <row r="119" spans="1:8" s="5" customFormat="1" ht="174.75" customHeight="1">
      <c r="A119" s="54"/>
      <c r="B119" s="77" t="s">
        <v>140</v>
      </c>
      <c r="C119" s="50">
        <f t="shared" si="4"/>
        <v>418197</v>
      </c>
      <c r="D119" s="51">
        <v>418197</v>
      </c>
      <c r="E119" s="44"/>
      <c r="F119" s="44"/>
      <c r="H119" s="12"/>
    </row>
    <row r="120" spans="1:8" s="5" customFormat="1" ht="83.25" customHeight="1">
      <c r="A120" s="54"/>
      <c r="B120" s="77" t="s">
        <v>141</v>
      </c>
      <c r="C120" s="50">
        <f t="shared" si="4"/>
        <v>14250</v>
      </c>
      <c r="D120" s="51">
        <v>14250</v>
      </c>
      <c r="E120" s="44"/>
      <c r="F120" s="44"/>
      <c r="H120" s="12"/>
    </row>
    <row r="121" spans="1:8" s="5" customFormat="1" ht="104.25" customHeight="1">
      <c r="A121" s="54"/>
      <c r="B121" s="77" t="s">
        <v>106</v>
      </c>
      <c r="C121" s="50">
        <f t="shared" si="4"/>
        <v>74900</v>
      </c>
      <c r="D121" s="51">
        <v>74900</v>
      </c>
      <c r="E121" s="44"/>
      <c r="F121" s="44"/>
      <c r="H121" s="12"/>
    </row>
    <row r="122" spans="1:8" s="5" customFormat="1" ht="164.25" customHeight="1">
      <c r="A122" s="54"/>
      <c r="B122" s="77" t="s">
        <v>107</v>
      </c>
      <c r="C122" s="50">
        <f t="shared" si="4"/>
        <v>454900</v>
      </c>
      <c r="D122" s="51">
        <f>488400-33500</f>
        <v>454900</v>
      </c>
      <c r="E122" s="44"/>
      <c r="F122" s="44"/>
      <c r="H122" s="12"/>
    </row>
    <row r="123" spans="1:8" s="5" customFormat="1" ht="164.25" customHeight="1">
      <c r="A123" s="54"/>
      <c r="B123" s="77" t="s">
        <v>108</v>
      </c>
      <c r="C123" s="105">
        <f t="shared" si="4"/>
        <v>249411.91</v>
      </c>
      <c r="D123" s="106">
        <f>234600-5188.09+20000</f>
        <v>249411.91</v>
      </c>
      <c r="E123" s="44"/>
      <c r="F123" s="44"/>
      <c r="H123" s="12"/>
    </row>
    <row r="124" spans="1:8" s="5" customFormat="1" ht="144" customHeight="1">
      <c r="A124" s="54"/>
      <c r="B124" s="108" t="s">
        <v>116</v>
      </c>
      <c r="C124" s="105">
        <f t="shared" si="4"/>
        <v>359464</v>
      </c>
      <c r="D124" s="106">
        <v>359464</v>
      </c>
      <c r="E124" s="44"/>
      <c r="F124" s="44"/>
      <c r="H124" s="12"/>
    </row>
    <row r="125" spans="1:8" s="5" customFormat="1" ht="102.75" customHeight="1">
      <c r="A125" s="54"/>
      <c r="B125" s="108" t="s">
        <v>117</v>
      </c>
      <c r="C125" s="105">
        <f t="shared" si="4"/>
        <v>124000</v>
      </c>
      <c r="D125" s="106">
        <v>124000</v>
      </c>
      <c r="E125" s="44"/>
      <c r="F125" s="44"/>
      <c r="H125" s="12"/>
    </row>
    <row r="126" spans="1:8" s="5" customFormat="1" ht="164.25" customHeight="1">
      <c r="A126" s="54"/>
      <c r="B126" s="108" t="s">
        <v>118</v>
      </c>
      <c r="C126" s="105">
        <f t="shared" si="4"/>
        <v>717772.81</v>
      </c>
      <c r="D126" s="106">
        <f>699572.81+18200</f>
        <v>717772.81</v>
      </c>
      <c r="E126" s="44"/>
      <c r="F126" s="44"/>
      <c r="H126" s="12"/>
    </row>
    <row r="127" spans="1:8" s="5" customFormat="1" ht="164.25" customHeight="1">
      <c r="A127" s="54"/>
      <c r="B127" s="108" t="s">
        <v>119</v>
      </c>
      <c r="C127" s="105">
        <f t="shared" si="4"/>
        <v>529900</v>
      </c>
      <c r="D127" s="106">
        <v>529900</v>
      </c>
      <c r="E127" s="44"/>
      <c r="F127" s="44"/>
      <c r="H127" s="12"/>
    </row>
    <row r="128" spans="1:8" s="5" customFormat="1" ht="164.25" customHeight="1">
      <c r="A128" s="54"/>
      <c r="B128" s="108" t="s">
        <v>120</v>
      </c>
      <c r="C128" s="105">
        <f t="shared" si="4"/>
        <v>20678</v>
      </c>
      <c r="D128" s="106">
        <v>20678</v>
      </c>
      <c r="E128" s="44"/>
      <c r="F128" s="44"/>
      <c r="H128" s="12"/>
    </row>
    <row r="129" spans="1:8" s="5" customFormat="1" ht="90" customHeight="1">
      <c r="A129" s="54"/>
      <c r="B129" s="77" t="s">
        <v>115</v>
      </c>
      <c r="C129" s="50">
        <f t="shared" si="4"/>
        <v>12080</v>
      </c>
      <c r="D129" s="51">
        <v>12080</v>
      </c>
      <c r="E129" s="44"/>
      <c r="F129" s="44"/>
      <c r="H129" s="12"/>
    </row>
    <row r="130" spans="1:8" s="5" customFormat="1" ht="90" customHeight="1">
      <c r="A130" s="54"/>
      <c r="B130" s="77" t="s">
        <v>124</v>
      </c>
      <c r="C130" s="105">
        <f t="shared" si="4"/>
        <v>334895.6</v>
      </c>
      <c r="D130" s="106">
        <f>76968.6+80577+39933+137417</f>
        <v>334895.6</v>
      </c>
      <c r="E130" s="44"/>
      <c r="F130" s="44"/>
      <c r="H130" s="12"/>
    </row>
    <row r="131" spans="1:8" s="5" customFormat="1" ht="114.75" customHeight="1">
      <c r="A131" s="54"/>
      <c r="B131" s="77" t="s">
        <v>125</v>
      </c>
      <c r="C131" s="50">
        <f t="shared" si="4"/>
        <v>120000</v>
      </c>
      <c r="D131" s="51">
        <v>120000</v>
      </c>
      <c r="E131" s="44"/>
      <c r="F131" s="44"/>
      <c r="H131" s="12"/>
    </row>
    <row r="132" spans="1:8" s="5" customFormat="1" ht="99.75" customHeight="1">
      <c r="A132" s="54"/>
      <c r="B132" s="77" t="s">
        <v>128</v>
      </c>
      <c r="C132" s="50">
        <f t="shared" si="4"/>
        <v>283222</v>
      </c>
      <c r="D132" s="51">
        <v>283222</v>
      </c>
      <c r="E132" s="44"/>
      <c r="F132" s="44"/>
      <c r="H132" s="12"/>
    </row>
    <row r="133" spans="1:8" s="5" customFormat="1" ht="186" customHeight="1">
      <c r="A133" s="54"/>
      <c r="B133" s="77" t="s">
        <v>129</v>
      </c>
      <c r="C133" s="50">
        <f t="shared" si="4"/>
        <v>29300</v>
      </c>
      <c r="D133" s="51">
        <v>29300</v>
      </c>
      <c r="E133" s="44"/>
      <c r="F133" s="44"/>
      <c r="H133" s="12"/>
    </row>
    <row r="134" spans="1:9" s="5" customFormat="1" ht="30.75" customHeight="1">
      <c r="A134" s="61"/>
      <c r="B134" s="62" t="s">
        <v>50</v>
      </c>
      <c r="C134" s="107">
        <f>D134+E134</f>
        <v>199905050</v>
      </c>
      <c r="D134" s="107">
        <f>D76+D77</f>
        <v>195914476.32</v>
      </c>
      <c r="E134" s="107">
        <f>E76+E77</f>
        <v>3990573.68</v>
      </c>
      <c r="F134" s="107">
        <f>F76+F77</f>
        <v>340959.68</v>
      </c>
      <c r="H134" s="12"/>
      <c r="I134" s="4"/>
    </row>
    <row r="135" spans="1:8" s="1" customFormat="1" ht="6" customHeight="1" hidden="1">
      <c r="A135" s="18"/>
      <c r="B135" s="2"/>
      <c r="C135" s="2"/>
      <c r="D135" s="35"/>
      <c r="E135" s="13"/>
      <c r="F135" s="13"/>
      <c r="H135" s="8"/>
    </row>
    <row r="136" spans="1:8" s="1" customFormat="1" ht="18" customHeight="1">
      <c r="A136" s="18"/>
      <c r="B136" s="2"/>
      <c r="C136" s="2"/>
      <c r="D136" s="35"/>
      <c r="E136" s="13"/>
      <c r="F136" s="13"/>
      <c r="H136" s="8"/>
    </row>
    <row r="137" spans="1:9" s="1" customFormat="1" ht="19.5" customHeight="1">
      <c r="A137" s="26"/>
      <c r="B137" s="2" t="s">
        <v>89</v>
      </c>
      <c r="C137" s="2"/>
      <c r="D137" s="36"/>
      <c r="E137" s="14"/>
      <c r="F137" s="15"/>
      <c r="H137" s="8"/>
      <c r="I137" s="6"/>
    </row>
    <row r="138" spans="1:8" s="1" customFormat="1" ht="27.75" customHeight="1">
      <c r="A138" s="26"/>
      <c r="B138" s="2" t="s">
        <v>90</v>
      </c>
      <c r="C138" s="2"/>
      <c r="D138" s="36"/>
      <c r="E138" s="29" t="s">
        <v>91</v>
      </c>
      <c r="F138" s="16"/>
      <c r="H138" s="8"/>
    </row>
    <row r="141" spans="3:6" ht="18">
      <c r="C141" s="30"/>
      <c r="D141" s="31"/>
      <c r="E141" s="31"/>
      <c r="F141" s="33"/>
    </row>
    <row r="142" spans="3:6" ht="18">
      <c r="C142" s="32"/>
      <c r="D142" s="31"/>
      <c r="E142" s="31"/>
      <c r="F142" s="30"/>
    </row>
  </sheetData>
  <sheetProtection/>
  <mergeCells count="11">
    <mergeCell ref="A5:F5"/>
    <mergeCell ref="A6:F6"/>
    <mergeCell ref="A7:F7"/>
    <mergeCell ref="C9:C10"/>
    <mergeCell ref="D1:F1"/>
    <mergeCell ref="D2:F2"/>
    <mergeCell ref="E9:F9"/>
    <mergeCell ref="A4:F4"/>
    <mergeCell ref="A9:A10"/>
    <mergeCell ref="B9:B10"/>
    <mergeCell ref="D9:D10"/>
  </mergeCells>
  <conditionalFormatting sqref="A29:A41">
    <cfRule type="cellIs" priority="2" dxfId="1" operator="lessThan" stopIfTrue="1">
      <formula>0</formula>
    </cfRule>
  </conditionalFormatting>
  <printOptions horizontalCentered="1"/>
  <pageMargins left="0.2755905511811024" right="0.2755905511811024" top="0.7086614173228347" bottom="0.2755905511811024" header="0.15748031496062992" footer="0.11811023622047245"/>
  <pageSetup fitToHeight="0" horizontalDpi="600" verticalDpi="600" orientation="portrait" paperSize="9" scale="61" r:id="rId1"/>
  <headerFooter differentFirst="1" alignWithMargins="0">
    <oddHeader xml:space="preserve">&amp;R&amp;"Times New Roman,обычный"Продовження   додатка  1.1            
до рішення міської ради
                          </oddHeader>
    <oddFooter>&amp;C&amp;P</oddFooter>
  </headerFooter>
  <rowBreaks count="2" manualBreakCount="2">
    <brk id="29" max="5" man="1"/>
    <brk id="72"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user619</dc:creator>
  <cp:keywords/>
  <dc:description/>
  <cp:lastModifiedBy>Користувач Windows</cp:lastModifiedBy>
  <cp:lastPrinted>2021-10-21T14:56:55Z</cp:lastPrinted>
  <dcterms:created xsi:type="dcterms:W3CDTF">2002-10-23T13:00:01Z</dcterms:created>
  <dcterms:modified xsi:type="dcterms:W3CDTF">2021-10-21T14:57:33Z</dcterms:modified>
  <cp:category/>
  <cp:version/>
  <cp:contentType/>
  <cp:contentStatus/>
</cp:coreProperties>
</file>